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193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'2020-193 - Stavební úprav...'!$C$133:$K$179</definedName>
    <definedName name="_xlnm.Print_Area" localSheetId="1">'2020-193 - Stavební úprav...'!$C$4:$J$76,'2020-193 - Stavební úprav...'!$C$82:$J$117,'2020-193 - Stavební úprav...'!$C$123:$J$179</definedName>
    <definedName name="_xlnm.Print_Titles" localSheetId="1">'2020-193 - Stavební úprav...'!$133:$133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J131"/>
  <c r="J130"/>
  <c r="F130"/>
  <c r="F128"/>
  <c r="E126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0"/>
  <c r="J89"/>
  <c r="F89"/>
  <c r="F87"/>
  <c r="E85"/>
  <c r="J16"/>
  <c r="E16"/>
  <c r="F131"/>
  <c r="J15"/>
  <c r="J10"/>
  <c r="J87"/>
  <c i="1" r="L90"/>
  <c r="AM90"/>
  <c r="AM89"/>
  <c r="L89"/>
  <c r="AM87"/>
  <c r="L87"/>
  <c r="L85"/>
  <c r="L84"/>
  <c i="2" r="J179"/>
  <c r="J178"/>
  <c r="BK176"/>
  <c r="J175"/>
  <c r="BK174"/>
  <c r="BK179"/>
  <c r="BK178"/>
  <c r="J176"/>
  <c r="BK175"/>
  <c r="J174"/>
  <c r="BK172"/>
  <c r="J172"/>
  <c r="BK170"/>
  <c r="J170"/>
  <c r="BK169"/>
  <c r="J169"/>
  <c r="BK168"/>
  <c r="J168"/>
  <c r="BK167"/>
  <c r="J167"/>
  <c r="J166"/>
  <c r="BK165"/>
  <c r="J164"/>
  <c r="J163"/>
  <c r="J162"/>
  <c r="BK161"/>
  <c r="BK159"/>
  <c r="J155"/>
  <c r="BK154"/>
  <c r="J152"/>
  <c r="BK151"/>
  <c r="J150"/>
  <c r="J149"/>
  <c r="BK147"/>
  <c r="J146"/>
  <c r="J145"/>
  <c r="J144"/>
  <c r="BK142"/>
  <c r="J141"/>
  <c r="J140"/>
  <c r="BK139"/>
  <c r="J139"/>
  <c r="BK137"/>
  <c i="1" r="AS94"/>
  <c i="2" r="BK166"/>
  <c r="J165"/>
  <c r="BK164"/>
  <c r="BK163"/>
  <c r="BK162"/>
  <c r="J161"/>
  <c r="J159"/>
  <c r="BK155"/>
  <c r="J154"/>
  <c r="BK152"/>
  <c r="J151"/>
  <c r="BK150"/>
  <c r="BK149"/>
  <c r="J147"/>
  <c r="BK146"/>
  <c r="BK145"/>
  <c r="BK144"/>
  <c r="J142"/>
  <c r="BK141"/>
  <c r="BK140"/>
  <c r="J137"/>
  <c l="1" r="BK138"/>
  <c r="J138"/>
  <c r="J97"/>
  <c r="P138"/>
  <c r="P135"/>
  <c r="T138"/>
  <c r="T135"/>
  <c r="P143"/>
  <c r="T143"/>
  <c r="P148"/>
  <c r="T148"/>
  <c r="P153"/>
  <c r="T153"/>
  <c r="P160"/>
  <c r="P157"/>
  <c r="R160"/>
  <c r="R157"/>
  <c r="R138"/>
  <c r="R135"/>
  <c r="R134"/>
  <c r="BK143"/>
  <c r="J143"/>
  <c r="J98"/>
  <c r="R143"/>
  <c r="BK148"/>
  <c r="J148"/>
  <c r="J99"/>
  <c r="R148"/>
  <c r="BK153"/>
  <c r="J153"/>
  <c r="J100"/>
  <c r="R153"/>
  <c r="BK160"/>
  <c r="J160"/>
  <c r="J103"/>
  <c r="T160"/>
  <c r="T157"/>
  <c r="BK173"/>
  <c r="J173"/>
  <c r="J105"/>
  <c r="P173"/>
  <c r="R173"/>
  <c r="T173"/>
  <c r="BK177"/>
  <c r="J177"/>
  <c r="J106"/>
  <c r="P177"/>
  <c r="R177"/>
  <c r="T177"/>
  <c r="F90"/>
  <c r="J128"/>
  <c r="BE139"/>
  <c r="BE140"/>
  <c r="BE151"/>
  <c r="BE154"/>
  <c r="BE162"/>
  <c r="BE163"/>
  <c r="BE166"/>
  <c r="BE137"/>
  <c r="BE141"/>
  <c r="BE142"/>
  <c r="BE144"/>
  <c r="BE145"/>
  <c r="BE146"/>
  <c r="BE147"/>
  <c r="BE149"/>
  <c r="BE150"/>
  <c r="BE152"/>
  <c r="BE155"/>
  <c r="BE159"/>
  <c r="BE161"/>
  <c r="BE164"/>
  <c r="BE165"/>
  <c r="BE167"/>
  <c r="BE168"/>
  <c r="BE169"/>
  <c r="BE170"/>
  <c r="BE175"/>
  <c r="BE178"/>
  <c r="BK136"/>
  <c r="J136"/>
  <c r="J96"/>
  <c r="BK158"/>
  <c r="J158"/>
  <c r="J102"/>
  <c r="BK171"/>
  <c r="J171"/>
  <c r="J104"/>
  <c r="BE172"/>
  <c r="BE174"/>
  <c r="BE176"/>
  <c r="BE179"/>
  <c r="F34"/>
  <c i="1" r="BA95"/>
  <c r="BA94"/>
  <c r="AW94"/>
  <c r="AK30"/>
  <c i="2" r="F35"/>
  <c i="1" r="BB95"/>
  <c r="BB94"/>
  <c r="W31"/>
  <c i="2" r="F37"/>
  <c i="1" r="BD95"/>
  <c r="BD94"/>
  <c r="W33"/>
  <c i="2" r="J34"/>
  <c i="1" r="AW95"/>
  <c i="2" r="F36"/>
  <c i="1" r="BC95"/>
  <c r="BC94"/>
  <c r="W32"/>
  <c i="2" l="1" r="T134"/>
  <c r="P134"/>
  <c i="1" r="AU95"/>
  <c i="2" r="BK135"/>
  <c r="J135"/>
  <c r="J95"/>
  <c r="BK157"/>
  <c r="J157"/>
  <c r="J101"/>
  <c i="1" r="AU94"/>
  <c r="AX94"/>
  <c r="W30"/>
  <c r="AY94"/>
  <c i="2" l="1" r="BK134"/>
  <c r="J134"/>
  <c r="J94"/>
  <c l="1" r="J28"/>
  <c l="1" r="J115"/>
  <c r="BE115"/>
  <c r="J33"/>
  <c i="1" r="AV95"/>
  <c r="AT95"/>
  <c i="2" l="1" r="J109"/>
  <c r="J29"/>
  <c r="J30"/>
  <c i="1" r="AG95"/>
  <c r="AG94"/>
  <c i="2" r="F33"/>
  <c i="1" r="AZ95"/>
  <c r="AZ94"/>
  <c r="W29"/>
  <c l="1" r="AN95"/>
  <c i="2" r="J39"/>
  <c i="1" r="AV94"/>
  <c r="AK29"/>
  <c r="AK26"/>
  <c i="2" r="J117"/>
  <c i="1"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<sst xmlns="http://schemas.openxmlformats.org/spreadsheetml/2006/main">
  <si>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</si>
  <si>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</si>
  <si>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</si>
  <si>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</si>
  <si>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</si>
  <si>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{dc20f391-fdbf-4783-95f0-98b8ca421d8f}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</si>
  <si>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</si>
  <si>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</si>
  <si>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</si>
  <si>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</si>
  <si>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</si>
  <si>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</si>
  <si>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</si>
  <si>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</si>
  <si>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2020/193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</si>
  <si>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</si>
  <si>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</si>
  <si>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- 1.pp - 8.np</t>
  </si>
  <si>
    <t>KSO:</t>
  </si>
  <si>
    <t>CC-CZ:</t>
  </si>
  <si>
    <t>Místo:</t>
  </si>
  <si>
    <t>Burešova 1151/12</t>
  </si>
  <si>
    <t>Datum:</t>
  </si>
  <si>
    <t>16. 11. 2020</t>
  </si>
  <si>
    <t>Zadavatel:</t>
  </si>
  <si>
    <t>IČ:</t>
  </si>
  <si>
    <t>OSMS, Nekvasilova 625/2, Praha 8</t>
  </si>
  <si>
    <t>DIČ:</t>
  </si>
  <si>
    <t>Uchazeč:</t>
  </si>
  <si>
    <t>Vyplň údaj</t>
  </si>
  <si>
    <t>Projektant:</t>
  </si>
  <si>
    <t>KFJ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</si>
  <si>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</si>
  <si>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</si>
  <si>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</si>
  <si>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</si>
  <si>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</si>
  <si>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</si>
  <si>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</si>
  <si>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</si>
  <si>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</si>
  <si>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</si>
  <si>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</si>
  <si>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</si>
  <si>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</si>
  <si>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</si>
  <si>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</si>
  <si>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</si>
  <si>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</si>
  <si>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</si>
  <si>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</si>
  <si>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</si>
  <si>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</si>
  <si>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</si>
  <si>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</si>
  <si>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</si>
  <si>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</si>
  <si>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</si>
  <si>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</si>
  <si>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</si>
  <si>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</si>
  <si>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</si>
  <si>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</si>
  <si>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</si>
  <si>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</si>
  <si>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</si>
  <si>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</si>
  <si>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</si>
  <si>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</si>
  <si>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</si>
  <si>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</si>
  <si>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</si>
  <si>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</si>
  <si>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</si>
  <si>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</si>
  <si>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</si>
  <si>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</si>
  <si>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</si>
  <si>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</si>
  <si>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</si>
  <si>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</si>
  <si>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</si>
  <si>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</si>
  <si>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</si>
  <si>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</si>
  <si>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</si>
  <si>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</si>
  <si>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</si>
  <si>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</si>
  <si>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</si>
  <si>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</si>
  <si>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</si>
  <si>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</si>
  <si>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</si>
  <si>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</si>
  <si>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</si>
  <si>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</si>
  <si>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</si>
  <si>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</si>
  <si>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</si>
  <si>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</si>
  <si>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</si>
  <si>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 xml:space="preserve">    787 - Dokončovací práce - zasklívání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</si>
  <si>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</si>
  <si>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</si>
  <si>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</si>
  <si>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</si>
  <si>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</si>
  <si>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</si>
  <si>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</si>
  <si>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</si>
  <si>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</si>
  <si>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</si>
  <si>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</si>
  <si>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</si>
  <si>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</si>
  <si>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</si>
  <si>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</si>
  <si>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</si>
  <si>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</si>
  <si>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</si>
  <si>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</si>
  <si>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</si>
  <si>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</si>
  <si>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</si>
  <si>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</si>
  <si>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</si>
  <si>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</si>
  <si>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</si>
  <si>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</si>
  <si>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</si>
  <si>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</si>
  <si>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346272236</t>
  </si>
  <si>
    <t>Přizdívka z pórobetonových tvárnic tl 100 mm</t>
  </si>
  <si>
    <t>m2</t>
  </si>
  <si>
    <t>4</t>
  </si>
  <si>
    <t>460837703</t>
  </si>
  <si>
    <t>6</t>
  </si>
  <si>
    <t>Úpravy povrchů, podlahy a osazování výplní</t>
  </si>
  <si>
    <t>612131121</t>
  </si>
  <si>
    <t>Penetrační disperzní nátěr vnitřních stěn nanášený ručně</t>
  </si>
  <si>
    <t>103258949</t>
  </si>
  <si>
    <t>612142001</t>
  </si>
  <si>
    <t>Potažení vnitřních stěn sklovláknitým pletivem vtlačeným do tenkovrstvé hmoty</t>
  </si>
  <si>
    <t>274872395</t>
  </si>
  <si>
    <t>612311131</t>
  </si>
  <si>
    <t>Potažení vnitřních stěn vápenným štukem tloušťky do 3 mm</t>
  </si>
  <si>
    <t>454802871</t>
  </si>
  <si>
    <t>5</t>
  </si>
  <si>
    <t>619995001</t>
  </si>
  <si>
    <t>Začištění omítek kolem oken, dveří, podlah nebo obkladů</t>
  </si>
  <si>
    <t>m</t>
  </si>
  <si>
    <t>-522881013</t>
  </si>
  <si>
    <t>9</t>
  </si>
  <si>
    <t>Ostatní konstrukce a práce, bourání</t>
  </si>
  <si>
    <t>952901111VL01</t>
  </si>
  <si>
    <t>Finální úklid patra před předáním díla</t>
  </si>
  <si>
    <t>komplet</t>
  </si>
  <si>
    <t>669090668</t>
  </si>
  <si>
    <t>7</t>
  </si>
  <si>
    <t>952901111VL02</t>
  </si>
  <si>
    <t>Průběžný úklid patra po prašných demontážních pracech</t>
  </si>
  <si>
    <t>-800076656</t>
  </si>
  <si>
    <t>8</t>
  </si>
  <si>
    <t>952901111VL03</t>
  </si>
  <si>
    <t>Pomocné lešení - montáž, demontáž</t>
  </si>
  <si>
    <t>-1900089936</t>
  </si>
  <si>
    <t>968072455</t>
  </si>
  <si>
    <t>Vybourání kovových dveřních zárubní pl do 2 m2</t>
  </si>
  <si>
    <t>842689127</t>
  </si>
  <si>
    <t>997</t>
  </si>
  <si>
    <t>Přesun sutě</t>
  </si>
  <si>
    <t>10</t>
  </si>
  <si>
    <t>997013111</t>
  </si>
  <si>
    <t>Vnitrostaveništní doprava suti a vybouraných hmot pro budovy v do 6 m s použitím mechanizace</t>
  </si>
  <si>
    <t>t</t>
  </si>
  <si>
    <t>1920875424</t>
  </si>
  <si>
    <t>11</t>
  </si>
  <si>
    <t>997013501</t>
  </si>
  <si>
    <t>Odvoz suti a vybouraných hmot na skládku nebo meziskládku do 1 km se složením</t>
  </si>
  <si>
    <t>-1640428573</t>
  </si>
  <si>
    <t>12</t>
  </si>
  <si>
    <t>997013509</t>
  </si>
  <si>
    <t>Příplatek k odvozu suti a vybouraných hmot na skládku ZKD 1 km přes 1 km</t>
  </si>
  <si>
    <t>-671034607</t>
  </si>
  <si>
    <t>13</t>
  </si>
  <si>
    <t>997013631</t>
  </si>
  <si>
    <t>Poplatek za uložení na skládce (skládkovné) stavebního odpadu směsného kód odpadu 17 09 04</t>
  </si>
  <si>
    <t>1364582978</t>
  </si>
  <si>
    <t>998</t>
  </si>
  <si>
    <t>Přesun hmot</t>
  </si>
  <si>
    <t>14</t>
  </si>
  <si>
    <t>998017006</t>
  </si>
  <si>
    <t>Přesun hmot s omezením mechanizace pro budovy v do 52 m</t>
  </si>
  <si>
    <t>340545489</t>
  </si>
  <si>
    <t>998018011</t>
  </si>
  <si>
    <t>Příplatek k ručnímu přesunu hmot pro budovy za zvětšený přesun ZKD 100 m</t>
  </si>
  <si>
    <t>-1056594581</t>
  </si>
  <si>
    <t>P</t>
  </si>
  <si>
    <t>Poznámka k položce:_x000d_
příplatek za zvýšený přesun v řešených podlažích</t>
  </si>
  <si>
    <t>PSV</t>
  </si>
  <si>
    <t>Práce a dodávky PSV</t>
  </si>
  <si>
    <t>762</t>
  </si>
  <si>
    <t>Konstrukce tesařské</t>
  </si>
  <si>
    <t>16</t>
  </si>
  <si>
    <t>762591130VL</t>
  </si>
  <si>
    <t>Protiprašné zakrytí otvorů</t>
  </si>
  <si>
    <t>1099222331</t>
  </si>
  <si>
    <t>767</t>
  </si>
  <si>
    <t>Konstrukce zámečnické</t>
  </si>
  <si>
    <t>17</t>
  </si>
  <si>
    <t>767112812</t>
  </si>
  <si>
    <t>Demontáž stěn pro zasklení svařovaných</t>
  </si>
  <si>
    <t>-357819779</t>
  </si>
  <si>
    <t>18</t>
  </si>
  <si>
    <t>767640111VL01</t>
  </si>
  <si>
    <t>Dodávka a montáž ocelových dveří - viz výpis dveří ozn. D01</t>
  </si>
  <si>
    <t>kus</t>
  </si>
  <si>
    <t>1607933400</t>
  </si>
  <si>
    <t>19</t>
  </si>
  <si>
    <t>767640111VL02</t>
  </si>
  <si>
    <t>Dodávka a montáž hliníkových dveří - viz výpis dveří ozn. D02</t>
  </si>
  <si>
    <t>-104432571</t>
  </si>
  <si>
    <t>20</t>
  </si>
  <si>
    <t>767640111VL03</t>
  </si>
  <si>
    <t>Dodávka a montáž hliníkových dveří - viz výpis dveří ozn. D03</t>
  </si>
  <si>
    <t>1690939180</t>
  </si>
  <si>
    <t>767640111VL04</t>
  </si>
  <si>
    <t>Dodávka a montáž hliníkových dveří - viz výpis dveří ozn. D04</t>
  </si>
  <si>
    <t>485697041</t>
  </si>
  <si>
    <t>22</t>
  </si>
  <si>
    <t>767640111VL05</t>
  </si>
  <si>
    <t>Dodávka a montáž hliníkových dveří - viz výpis dveří ozn. D05</t>
  </si>
  <si>
    <t>-385212262</t>
  </si>
  <si>
    <t>23</t>
  </si>
  <si>
    <t>767640111VL06</t>
  </si>
  <si>
    <t>Dodávka a montáž hliníkových dveří - viz výpis dveří ozn. D07</t>
  </si>
  <si>
    <t>-271940697</t>
  </si>
  <si>
    <t>24</t>
  </si>
  <si>
    <t>767640111VL07</t>
  </si>
  <si>
    <t>Úprava podlahového krytu v 1.PP - demontáž, úprava, pokládka vč. krytiny</t>
  </si>
  <si>
    <t>soubor</t>
  </si>
  <si>
    <t>2068531346</t>
  </si>
  <si>
    <t>25</t>
  </si>
  <si>
    <t>767640111VL08</t>
  </si>
  <si>
    <t>Demontáž a zpětná montáž podhledu v místech styku s novými konstrukcemi vč. jejich úpravy - překotvení, řezání</t>
  </si>
  <si>
    <t>-663548804</t>
  </si>
  <si>
    <t>26</t>
  </si>
  <si>
    <t>767640111VL09</t>
  </si>
  <si>
    <t>Přesun hmot - příplatek za dopravu materiálu do výškových budov</t>
  </si>
  <si>
    <t>-1451268485</t>
  </si>
  <si>
    <t>776</t>
  </si>
  <si>
    <t>Podlahy povlakové</t>
  </si>
  <si>
    <t>27</t>
  </si>
  <si>
    <t>776201910VL</t>
  </si>
  <si>
    <t>Úprava stávající podlahové krytiny na podlaží - řezání, doplnění, lištování v rámci úpravy únikových cest, přesun hmot, likvidace materiálu vč. poplatku</t>
  </si>
  <si>
    <t>-1366163476</t>
  </si>
  <si>
    <t>784</t>
  </si>
  <si>
    <t>Dokončovací práce - malby a tapety</t>
  </si>
  <si>
    <t>28</t>
  </si>
  <si>
    <t>784111001</t>
  </si>
  <si>
    <t>Oprášení (ometení ) podkladu v místnostech výšky do 3,80 m</t>
  </si>
  <si>
    <t>-16352938</t>
  </si>
  <si>
    <t>29</t>
  </si>
  <si>
    <t>784181101</t>
  </si>
  <si>
    <t>Základní akrylátová jednonásobná penetrace podkladu v místnostech výšky do 3,80 m</t>
  </si>
  <si>
    <t>-1797229796</t>
  </si>
  <si>
    <t>30</t>
  </si>
  <si>
    <t>784221101</t>
  </si>
  <si>
    <t>Dvojnásobné bílé malby ze směsí za sucha dobře otěruvzdorných v místnostech do 3,80 m</t>
  </si>
  <si>
    <t>1636501860</t>
  </si>
  <si>
    <t>787</t>
  </si>
  <si>
    <t>Dokončovací práce - zasklívání</t>
  </si>
  <si>
    <t>31</t>
  </si>
  <si>
    <t>787700803</t>
  </si>
  <si>
    <t>Vysklívání výkladců plochy skla plochého</t>
  </si>
  <si>
    <t>-1998256438</t>
  </si>
  <si>
    <t>32</t>
  </si>
  <si>
    <t>787701822</t>
  </si>
  <si>
    <t>Příplatek k vysklívání výkladců za konstrukce s Al lištami oboustrannými</t>
  </si>
  <si>
    <t>1501061058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</si>
</sst>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2020/193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objektu - 1.pp - 8.np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Burešova 1151/12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OSMS, Nekvasilova 625/2, Praha 8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KFJ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'2020-193 - Stavební úprav...'!J30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'2020-193 - Stavební úprav...'!P134</f>
        <v>0</v>
      </c>
      <c r="AV95" s="124">
        <f>'2020-193 - Stavební úprav...'!J33</f>
        <v>0</v>
      </c>
      <c r="AW95" s="124">
        <f>'2020-193 - Stavební úprav...'!J34</f>
        <v>0</v>
      </c>
      <c r="AX95" s="124">
        <f>'2020-193 - Stavební úprav...'!J35</f>
        <v>0</v>
      </c>
      <c r="AY95" s="124">
        <f>'2020-193 - Stavební úprav...'!J36</f>
        <v>0</v>
      </c>
      <c r="AZ95" s="124">
        <f>'2020-193 - Stavební úprav...'!F33</f>
        <v>0</v>
      </c>
      <c r="BA95" s="124">
        <f>'2020-193 - Stavební úprav...'!F34</f>
        <v>0</v>
      </c>
      <c r="BB95" s="124">
        <f>'2020-193 - Stavební úprav...'!F35</f>
        <v>0</v>
      </c>
      <c r="BC95" s="124">
        <f>'2020-193 - Stavební úprav...'!F36</f>
        <v>0</v>
      </c>
      <c r="BD95" s="126">
        <f>'2020-193 - Stavební úprav...'!F37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zeHnN30w9ccvQ+UYN+HUOfvCp9H2Cn57QpVMq3co5J0KaZ1+FZv1QVVM30wz0Jb8Y4pse5OQFiwh6jyEbd+A9w==" hashValue="cRj2NMgkSMgJtdyyy6BF85zcbMcp9Kc8jmHZHD64L/508uG7et/hgrDVxfs4oBPjIJWkwLJCJRSwQWEMCf7Po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-193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16. 11. 2020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84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85</v>
      </c>
      <c r="E29" s="35"/>
      <c r="F29" s="35"/>
      <c r="G29" s="35"/>
      <c r="H29" s="35"/>
      <c r="I29" s="35"/>
      <c r="J29" s="141">
        <f>J109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2" t="s">
        <v>40</v>
      </c>
      <c r="F33" s="147">
        <f>ROUND((SUM(BE109:BE116) + SUM(BE134:BE179)),  2)</f>
        <v>0</v>
      </c>
      <c r="G33" s="35"/>
      <c r="H33" s="35"/>
      <c r="I33" s="148">
        <v>0.20999999999999999</v>
      </c>
      <c r="J33" s="147">
        <f>ROUND(((SUM(BE109:BE116) + SUM(BE134:BE179))*I33),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41</v>
      </c>
      <c r="F34" s="147">
        <f>ROUND((SUM(BF109:BF116) + SUM(BF134:BF179)),  2)</f>
        <v>0</v>
      </c>
      <c r="G34" s="35"/>
      <c r="H34" s="35"/>
      <c r="I34" s="148">
        <v>0.14999999999999999</v>
      </c>
      <c r="J34" s="147">
        <f>ROUND(((SUM(BF109:BF116) + SUM(BF134:BF179))*I34),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7">
        <f>ROUND((SUM(BG109:BG116) + SUM(BG134:BG179)),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43</v>
      </c>
      <c r="F36" s="147">
        <f>ROUND((SUM(BH109:BH116) + SUM(BH134:BH179)),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44</v>
      </c>
      <c r="F37" s="147">
        <f>ROUND((SUM(BI109:BI116) + SUM(BI134:BI179)),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Stavební úpravy objektu - 1.pp - 8.np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Burešova 1151/12</v>
      </c>
      <c r="G87" s="37"/>
      <c r="H87" s="37"/>
      <c r="I87" s="29" t="s">
        <v>22</v>
      </c>
      <c r="J87" s="76" t="str">
        <f>IF(J10="","",J10)</f>
        <v>16. 11. 2020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OSMS, Nekvasilova 625/2, Praha 8</v>
      </c>
      <c r="G89" s="37"/>
      <c r="H89" s="37"/>
      <c r="I89" s="29" t="s">
        <v>30</v>
      </c>
      <c r="J89" s="33" t="str">
        <f>E19</f>
        <v>KFJ s.r.o.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KFJ s.r.o.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0" t="s">
        <v>89</v>
      </c>
      <c r="D94" s="37"/>
      <c r="E94" s="37"/>
      <c r="F94" s="37"/>
      <c r="G94" s="37"/>
      <c r="H94" s="37"/>
      <c r="I94" s="37"/>
      <c r="J94" s="107">
        <f>J134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J135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J136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J138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J143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J148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J153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97</v>
      </c>
      <c r="E101" s="174"/>
      <c r="F101" s="174"/>
      <c r="G101" s="174"/>
      <c r="H101" s="174"/>
      <c r="I101" s="174"/>
      <c r="J101" s="175">
        <f>J157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J158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99</v>
      </c>
      <c r="E103" s="180"/>
      <c r="F103" s="180"/>
      <c r="G103" s="180"/>
      <c r="H103" s="180"/>
      <c r="I103" s="180"/>
      <c r="J103" s="181">
        <f>J160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100</v>
      </c>
      <c r="E104" s="180"/>
      <c r="F104" s="180"/>
      <c r="G104" s="180"/>
      <c r="H104" s="180"/>
      <c r="I104" s="180"/>
      <c r="J104" s="181">
        <f>J171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101</v>
      </c>
      <c r="E105" s="180"/>
      <c r="F105" s="180"/>
      <c r="G105" s="180"/>
      <c r="H105" s="180"/>
      <c r="I105" s="180"/>
      <c r="J105" s="181">
        <f>J173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102</v>
      </c>
      <c r="E106" s="180"/>
      <c r="F106" s="180"/>
      <c r="G106" s="180"/>
      <c r="H106" s="180"/>
      <c r="I106" s="180"/>
      <c r="J106" s="181">
        <f>J177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9.28" customHeight="1">
      <c r="A109" s="35"/>
      <c r="B109" s="36"/>
      <c r="C109" s="170" t="s">
        <v>103</v>
      </c>
      <c r="D109" s="37"/>
      <c r="E109" s="37"/>
      <c r="F109" s="37"/>
      <c r="G109" s="37"/>
      <c r="H109" s="37"/>
      <c r="I109" s="37"/>
      <c r="J109" s="183">
        <f>ROUND(J110 + J111 + J112 + J113 + J114 + J115,2)</f>
        <v>0</v>
      </c>
      <c r="K109" s="37"/>
      <c r="L109" s="60"/>
      <c r="N109" s="184" t="s">
        <v>39</v>
      </c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8" customHeight="1">
      <c r="A110" s="35"/>
      <c r="B110" s="36"/>
      <c r="C110" s="37"/>
      <c r="D110" s="185" t="s">
        <v>104</v>
      </c>
      <c r="E110" s="186"/>
      <c r="F110" s="186"/>
      <c r="G110" s="37"/>
      <c r="H110" s="37"/>
      <c r="I110" s="37"/>
      <c r="J110" s="187">
        <v>0</v>
      </c>
      <c r="K110" s="37"/>
      <c r="L110" s="188"/>
      <c r="M110" s="189"/>
      <c r="N110" s="190" t="s">
        <v>40</v>
      </c>
      <c r="O110" s="189"/>
      <c r="P110" s="189"/>
      <c r="Q110" s="189"/>
      <c r="R110" s="189"/>
      <c r="S110" s="191"/>
      <c r="T110" s="191"/>
      <c r="U110" s="191"/>
      <c r="V110" s="191"/>
      <c r="W110" s="191"/>
      <c r="X110" s="191"/>
      <c r="Y110" s="191"/>
      <c r="Z110" s="191"/>
      <c r="AA110" s="191"/>
      <c r="AB110" s="191"/>
      <c r="AC110" s="191"/>
      <c r="AD110" s="191"/>
      <c r="AE110" s="191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92" t="s">
        <v>105</v>
      </c>
      <c r="AZ110" s="189"/>
      <c r="BA110" s="189"/>
      <c r="BB110" s="189"/>
      <c r="BC110" s="189"/>
      <c r="BD110" s="189"/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2" t="s">
        <v>80</v>
      </c>
      <c r="BK110" s="189"/>
      <c r="BL110" s="189"/>
      <c r="BM110" s="189"/>
    </row>
    <row r="111" s="2" customFormat="1" ht="18" customHeight="1">
      <c r="A111" s="35"/>
      <c r="B111" s="36"/>
      <c r="C111" s="37"/>
      <c r="D111" s="185" t="s">
        <v>106</v>
      </c>
      <c r="E111" s="186"/>
      <c r="F111" s="186"/>
      <c r="G111" s="37"/>
      <c r="H111" s="37"/>
      <c r="I111" s="37"/>
      <c r="J111" s="187">
        <v>0</v>
      </c>
      <c r="K111" s="37"/>
      <c r="L111" s="188"/>
      <c r="M111" s="189"/>
      <c r="N111" s="190" t="s">
        <v>40</v>
      </c>
      <c r="O111" s="189"/>
      <c r="P111" s="189"/>
      <c r="Q111" s="189"/>
      <c r="R111" s="189"/>
      <c r="S111" s="191"/>
      <c r="T111" s="191"/>
      <c r="U111" s="191"/>
      <c r="V111" s="191"/>
      <c r="W111" s="191"/>
      <c r="X111" s="191"/>
      <c r="Y111" s="191"/>
      <c r="Z111" s="191"/>
      <c r="AA111" s="191"/>
      <c r="AB111" s="191"/>
      <c r="AC111" s="191"/>
      <c r="AD111" s="191"/>
      <c r="AE111" s="191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92" t="s">
        <v>105</v>
      </c>
      <c r="AZ111" s="189"/>
      <c r="BA111" s="189"/>
      <c r="BB111" s="189"/>
      <c r="BC111" s="189"/>
      <c r="BD111" s="189"/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2" t="s">
        <v>80</v>
      </c>
      <c r="BK111" s="189"/>
      <c r="BL111" s="189"/>
      <c r="BM111" s="189"/>
    </row>
    <row r="112" s="2" customFormat="1" ht="18" customHeight="1">
      <c r="A112" s="35"/>
      <c r="B112" s="36"/>
      <c r="C112" s="37"/>
      <c r="D112" s="185" t="s">
        <v>107</v>
      </c>
      <c r="E112" s="186"/>
      <c r="F112" s="186"/>
      <c r="G112" s="37"/>
      <c r="H112" s="37"/>
      <c r="I112" s="37"/>
      <c r="J112" s="187">
        <v>0</v>
      </c>
      <c r="K112" s="37"/>
      <c r="L112" s="188"/>
      <c r="M112" s="189"/>
      <c r="N112" s="190" t="s">
        <v>40</v>
      </c>
      <c r="O112" s="189"/>
      <c r="P112" s="189"/>
      <c r="Q112" s="189"/>
      <c r="R112" s="189"/>
      <c r="S112" s="191"/>
      <c r="T112" s="191"/>
      <c r="U112" s="191"/>
      <c r="V112" s="191"/>
      <c r="W112" s="191"/>
      <c r="X112" s="191"/>
      <c r="Y112" s="191"/>
      <c r="Z112" s="191"/>
      <c r="AA112" s="191"/>
      <c r="AB112" s="191"/>
      <c r="AC112" s="191"/>
      <c r="AD112" s="191"/>
      <c r="AE112" s="191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92" t="s">
        <v>105</v>
      </c>
      <c r="AZ112" s="189"/>
      <c r="BA112" s="189"/>
      <c r="BB112" s="189"/>
      <c r="BC112" s="189"/>
      <c r="BD112" s="189"/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92" t="s">
        <v>80</v>
      </c>
      <c r="BK112" s="189"/>
      <c r="BL112" s="189"/>
      <c r="BM112" s="189"/>
    </row>
    <row r="113" s="2" customFormat="1" ht="18" customHeight="1">
      <c r="A113" s="35"/>
      <c r="B113" s="36"/>
      <c r="C113" s="37"/>
      <c r="D113" s="185" t="s">
        <v>108</v>
      </c>
      <c r="E113" s="186"/>
      <c r="F113" s="186"/>
      <c r="G113" s="37"/>
      <c r="H113" s="37"/>
      <c r="I113" s="37"/>
      <c r="J113" s="187">
        <v>0</v>
      </c>
      <c r="K113" s="37"/>
      <c r="L113" s="188"/>
      <c r="M113" s="189"/>
      <c r="N113" s="190" t="s">
        <v>40</v>
      </c>
      <c r="O113" s="189"/>
      <c r="P113" s="189"/>
      <c r="Q113" s="189"/>
      <c r="R113" s="189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92" t="s">
        <v>105</v>
      </c>
      <c r="AZ113" s="189"/>
      <c r="BA113" s="189"/>
      <c r="BB113" s="189"/>
      <c r="BC113" s="189"/>
      <c r="BD113" s="189"/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2" t="s">
        <v>80</v>
      </c>
      <c r="BK113" s="189"/>
      <c r="BL113" s="189"/>
      <c r="BM113" s="189"/>
    </row>
    <row r="114" s="2" customFormat="1" ht="18" customHeight="1">
      <c r="A114" s="35"/>
      <c r="B114" s="36"/>
      <c r="C114" s="37"/>
      <c r="D114" s="185" t="s">
        <v>109</v>
      </c>
      <c r="E114" s="186"/>
      <c r="F114" s="186"/>
      <c r="G114" s="37"/>
      <c r="H114" s="37"/>
      <c r="I114" s="37"/>
      <c r="J114" s="187">
        <v>0</v>
      </c>
      <c r="K114" s="37"/>
      <c r="L114" s="188"/>
      <c r="M114" s="189"/>
      <c r="N114" s="190" t="s">
        <v>40</v>
      </c>
      <c r="O114" s="189"/>
      <c r="P114" s="189"/>
      <c r="Q114" s="189"/>
      <c r="R114" s="189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92" t="s">
        <v>105</v>
      </c>
      <c r="AZ114" s="189"/>
      <c r="BA114" s="189"/>
      <c r="BB114" s="189"/>
      <c r="BC114" s="189"/>
      <c r="BD114" s="189"/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2" t="s">
        <v>80</v>
      </c>
      <c r="BK114" s="189"/>
      <c r="BL114" s="189"/>
      <c r="BM114" s="189"/>
    </row>
    <row r="115" s="2" customFormat="1" ht="18" customHeight="1">
      <c r="A115" s="35"/>
      <c r="B115" s="36"/>
      <c r="C115" s="37"/>
      <c r="D115" s="186" t="s">
        <v>110</v>
      </c>
      <c r="E115" s="37"/>
      <c r="F115" s="37"/>
      <c r="G115" s="37"/>
      <c r="H115" s="37"/>
      <c r="I115" s="37"/>
      <c r="J115" s="187">
        <f>ROUND(J28*T115,2)</f>
        <v>0</v>
      </c>
      <c r="K115" s="37"/>
      <c r="L115" s="188"/>
      <c r="M115" s="189"/>
      <c r="N115" s="190" t="s">
        <v>40</v>
      </c>
      <c r="O115" s="189"/>
      <c r="P115" s="189"/>
      <c r="Q115" s="189"/>
      <c r="R115" s="189"/>
      <c r="S115" s="191"/>
      <c r="T115" s="191"/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92" t="s">
        <v>111</v>
      </c>
      <c r="AZ115" s="189"/>
      <c r="BA115" s="189"/>
      <c r="BB115" s="189"/>
      <c r="BC115" s="189"/>
      <c r="BD115" s="189"/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2" t="s">
        <v>80</v>
      </c>
      <c r="BK115" s="189"/>
      <c r="BL115" s="189"/>
      <c r="BM115" s="189"/>
    </row>
    <row r="116" s="2" customForma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9.28" customHeight="1">
      <c r="A117" s="35"/>
      <c r="B117" s="36"/>
      <c r="C117" s="194" t="s">
        <v>112</v>
      </c>
      <c r="D117" s="168"/>
      <c r="E117" s="168"/>
      <c r="F117" s="168"/>
      <c r="G117" s="168"/>
      <c r="H117" s="168"/>
      <c r="I117" s="168"/>
      <c r="J117" s="195">
        <f>ROUND(J94+J109,2)</f>
        <v>0</v>
      </c>
      <c r="K117" s="168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22" s="2" customFormat="1" ht="6.96" customHeight="1">
      <c r="A122" s="35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4.96" customHeight="1">
      <c r="A123" s="35"/>
      <c r="B123" s="36"/>
      <c r="C123" s="20" t="s">
        <v>113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16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3" t="str">
        <f>E7</f>
        <v>Stavební úpravy objektu - 1.pp - 8.np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F10</f>
        <v>Burešova 1151/12</v>
      </c>
      <c r="G128" s="37"/>
      <c r="H128" s="37"/>
      <c r="I128" s="29" t="s">
        <v>22</v>
      </c>
      <c r="J128" s="76" t="str">
        <f>IF(J10="","",J10)</f>
        <v>16. 11. 2020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E13</f>
        <v>OSMS, Nekvasilova 625/2, Praha 8</v>
      </c>
      <c r="G130" s="37"/>
      <c r="H130" s="37"/>
      <c r="I130" s="29" t="s">
        <v>30</v>
      </c>
      <c r="J130" s="33" t="str">
        <f>E19</f>
        <v>KFJ s.r.o.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28</v>
      </c>
      <c r="D131" s="37"/>
      <c r="E131" s="37"/>
      <c r="F131" s="24" t="str">
        <f>IF(E16="","",E16)</f>
        <v>Vyplň údaj</v>
      </c>
      <c r="G131" s="37"/>
      <c r="H131" s="37"/>
      <c r="I131" s="29" t="s">
        <v>33</v>
      </c>
      <c r="J131" s="33" t="str">
        <f>E22</f>
        <v>KFJ s.r.o.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196"/>
      <c r="B133" s="197"/>
      <c r="C133" s="198" t="s">
        <v>114</v>
      </c>
      <c r="D133" s="199" t="s">
        <v>60</v>
      </c>
      <c r="E133" s="199" t="s">
        <v>56</v>
      </c>
      <c r="F133" s="199" t="s">
        <v>57</v>
      </c>
      <c r="G133" s="199" t="s">
        <v>115</v>
      </c>
      <c r="H133" s="199" t="s">
        <v>116</v>
      </c>
      <c r="I133" s="199" t="s">
        <v>117</v>
      </c>
      <c r="J133" s="200" t="s">
        <v>88</v>
      </c>
      <c r="K133" s="201" t="s">
        <v>118</v>
      </c>
      <c r="L133" s="202"/>
      <c r="M133" s="97" t="s">
        <v>1</v>
      </c>
      <c r="N133" s="98" t="s">
        <v>39</v>
      </c>
      <c r="O133" s="98" t="s">
        <v>119</v>
      </c>
      <c r="P133" s="98" t="s">
        <v>120</v>
      </c>
      <c r="Q133" s="98" t="s">
        <v>121</v>
      </c>
      <c r="R133" s="98" t="s">
        <v>122</v>
      </c>
      <c r="S133" s="98" t="s">
        <v>123</v>
      </c>
      <c r="T133" s="99" t="s">
        <v>124</v>
      </c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</row>
    <row r="134" s="2" customFormat="1" ht="22.8" customHeight="1">
      <c r="A134" s="35"/>
      <c r="B134" s="36"/>
      <c r="C134" s="104" t="s">
        <v>125</v>
      </c>
      <c r="D134" s="37"/>
      <c r="E134" s="37"/>
      <c r="F134" s="37"/>
      <c r="G134" s="37"/>
      <c r="H134" s="37"/>
      <c r="I134" s="37"/>
      <c r="J134" s="203">
        <f>BK134</f>
        <v>0</v>
      </c>
      <c r="K134" s="37"/>
      <c r="L134" s="41"/>
      <c r="M134" s="100"/>
      <c r="N134" s="204"/>
      <c r="O134" s="101"/>
      <c r="P134" s="205">
        <f>P135+P157</f>
        <v>0</v>
      </c>
      <c r="Q134" s="101"/>
      <c r="R134" s="205">
        <f>R135+R157</f>
        <v>4.89851568</v>
      </c>
      <c r="S134" s="101"/>
      <c r="T134" s="206">
        <f>T135+T157</f>
        <v>10.259770000000001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74</v>
      </c>
      <c r="AU134" s="14" t="s">
        <v>90</v>
      </c>
      <c r="BK134" s="207">
        <f>BK135+BK157</f>
        <v>0</v>
      </c>
    </row>
    <row r="135" s="12" customFormat="1" ht="25.92" customHeight="1">
      <c r="A135" s="12"/>
      <c r="B135" s="208"/>
      <c r="C135" s="209"/>
      <c r="D135" s="210" t="s">
        <v>74</v>
      </c>
      <c r="E135" s="211" t="s">
        <v>126</v>
      </c>
      <c r="F135" s="211" t="s">
        <v>127</v>
      </c>
      <c r="G135" s="209"/>
      <c r="H135" s="209"/>
      <c r="I135" s="212"/>
      <c r="J135" s="213">
        <f>BK135</f>
        <v>0</v>
      </c>
      <c r="K135" s="209"/>
      <c r="L135" s="214"/>
      <c r="M135" s="215"/>
      <c r="N135" s="216"/>
      <c r="O135" s="216"/>
      <c r="P135" s="217">
        <f>P136+P138+P143+P148+P153</f>
        <v>0</v>
      </c>
      <c r="Q135" s="216"/>
      <c r="R135" s="217">
        <f>R136+R138+R143+R148+R153</f>
        <v>4.8222167999999996</v>
      </c>
      <c r="S135" s="216"/>
      <c r="T135" s="218">
        <f>T136+T138+T143+T148+T153</f>
        <v>0.15351999999999999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9" t="s">
        <v>80</v>
      </c>
      <c r="AT135" s="220" t="s">
        <v>74</v>
      </c>
      <c r="AU135" s="220" t="s">
        <v>75</v>
      </c>
      <c r="AY135" s="219" t="s">
        <v>128</v>
      </c>
      <c r="BK135" s="221">
        <f>BK136+BK138+BK143+BK148+BK153</f>
        <v>0</v>
      </c>
    </row>
    <row r="136" s="12" customFormat="1" ht="22.8" customHeight="1">
      <c r="A136" s="12"/>
      <c r="B136" s="208"/>
      <c r="C136" s="209"/>
      <c r="D136" s="210" t="s">
        <v>74</v>
      </c>
      <c r="E136" s="222" t="s">
        <v>129</v>
      </c>
      <c r="F136" s="222" t="s">
        <v>130</v>
      </c>
      <c r="G136" s="209"/>
      <c r="H136" s="209"/>
      <c r="I136" s="212"/>
      <c r="J136" s="223">
        <f>BK136</f>
        <v>0</v>
      </c>
      <c r="K136" s="209"/>
      <c r="L136" s="214"/>
      <c r="M136" s="215"/>
      <c r="N136" s="216"/>
      <c r="O136" s="216"/>
      <c r="P136" s="217">
        <f>P137</f>
        <v>0</v>
      </c>
      <c r="Q136" s="216"/>
      <c r="R136" s="217">
        <f>R137</f>
        <v>3.7862539200000001</v>
      </c>
      <c r="S136" s="216"/>
      <c r="T136" s="218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9" t="s">
        <v>80</v>
      </c>
      <c r="AT136" s="220" t="s">
        <v>74</v>
      </c>
      <c r="AU136" s="220" t="s">
        <v>80</v>
      </c>
      <c r="AY136" s="219" t="s">
        <v>128</v>
      </c>
      <c r="BK136" s="221">
        <f>BK137</f>
        <v>0</v>
      </c>
    </row>
    <row r="137" s="2" customFormat="1" ht="14.4" customHeight="1">
      <c r="A137" s="35"/>
      <c r="B137" s="36"/>
      <c r="C137" s="224" t="s">
        <v>80</v>
      </c>
      <c r="D137" s="224" t="s">
        <v>131</v>
      </c>
      <c r="E137" s="225" t="s">
        <v>132</v>
      </c>
      <c r="F137" s="226" t="s">
        <v>133</v>
      </c>
      <c r="G137" s="227" t="s">
        <v>134</v>
      </c>
      <c r="H137" s="228">
        <v>61.295999999999999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40</v>
      </c>
      <c r="O137" s="88"/>
      <c r="P137" s="234">
        <f>O137*H137</f>
        <v>0</v>
      </c>
      <c r="Q137" s="234">
        <v>0.061769999999999999</v>
      </c>
      <c r="R137" s="234">
        <f>Q137*H137</f>
        <v>3.7862539200000001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135</v>
      </c>
      <c r="AT137" s="236" t="s">
        <v>131</v>
      </c>
      <c r="AU137" s="236" t="s">
        <v>82</v>
      </c>
      <c r="AY137" s="14" t="s">
        <v>128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80</v>
      </c>
      <c r="BK137" s="237">
        <f>ROUND(I137*H137,2)</f>
        <v>0</v>
      </c>
      <c r="BL137" s="14" t="s">
        <v>135</v>
      </c>
      <c r="BM137" s="236" t="s">
        <v>136</v>
      </c>
    </row>
    <row r="138" s="12" customFormat="1" ht="22.8" customHeight="1">
      <c r="A138" s="12"/>
      <c r="B138" s="208"/>
      <c r="C138" s="209"/>
      <c r="D138" s="210" t="s">
        <v>74</v>
      </c>
      <c r="E138" s="222" t="s">
        <v>137</v>
      </c>
      <c r="F138" s="222" t="s">
        <v>138</v>
      </c>
      <c r="G138" s="209"/>
      <c r="H138" s="209"/>
      <c r="I138" s="212"/>
      <c r="J138" s="223">
        <f>BK138</f>
        <v>0</v>
      </c>
      <c r="K138" s="209"/>
      <c r="L138" s="214"/>
      <c r="M138" s="215"/>
      <c r="N138" s="216"/>
      <c r="O138" s="216"/>
      <c r="P138" s="217">
        <f>SUM(P139:P142)</f>
        <v>0</v>
      </c>
      <c r="Q138" s="216"/>
      <c r="R138" s="217">
        <f>SUM(R139:R142)</f>
        <v>1.03596288</v>
      </c>
      <c r="S138" s="216"/>
      <c r="T138" s="218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9" t="s">
        <v>80</v>
      </c>
      <c r="AT138" s="220" t="s">
        <v>74</v>
      </c>
      <c r="AU138" s="220" t="s">
        <v>80</v>
      </c>
      <c r="AY138" s="219" t="s">
        <v>128</v>
      </c>
      <c r="BK138" s="221">
        <f>SUM(BK139:BK142)</f>
        <v>0</v>
      </c>
    </row>
    <row r="139" s="2" customFormat="1" ht="24.15" customHeight="1">
      <c r="A139" s="35"/>
      <c r="B139" s="36"/>
      <c r="C139" s="224" t="s">
        <v>82</v>
      </c>
      <c r="D139" s="224" t="s">
        <v>131</v>
      </c>
      <c r="E139" s="225" t="s">
        <v>139</v>
      </c>
      <c r="F139" s="226" t="s">
        <v>140</v>
      </c>
      <c r="G139" s="227" t="s">
        <v>134</v>
      </c>
      <c r="H139" s="228">
        <v>122.592</v>
      </c>
      <c r="I139" s="229"/>
      <c r="J139" s="230">
        <f>ROUND(I139*H139,2)</f>
        <v>0</v>
      </c>
      <c r="K139" s="231"/>
      <c r="L139" s="41"/>
      <c r="M139" s="232" t="s">
        <v>1</v>
      </c>
      <c r="N139" s="233" t="s">
        <v>40</v>
      </c>
      <c r="O139" s="88"/>
      <c r="P139" s="234">
        <f>O139*H139</f>
        <v>0</v>
      </c>
      <c r="Q139" s="234">
        <v>0.00025999999999999998</v>
      </c>
      <c r="R139" s="234">
        <f>Q139*H139</f>
        <v>0.03187392</v>
      </c>
      <c r="S139" s="234">
        <v>0</v>
      </c>
      <c r="T139" s="23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6" t="s">
        <v>135</v>
      </c>
      <c r="AT139" s="236" t="s">
        <v>131</v>
      </c>
      <c r="AU139" s="236" t="s">
        <v>82</v>
      </c>
      <c r="AY139" s="14" t="s">
        <v>128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4" t="s">
        <v>80</v>
      </c>
      <c r="BK139" s="237">
        <f>ROUND(I139*H139,2)</f>
        <v>0</v>
      </c>
      <c r="BL139" s="14" t="s">
        <v>135</v>
      </c>
      <c r="BM139" s="236" t="s">
        <v>141</v>
      </c>
    </row>
    <row r="140" s="2" customFormat="1" ht="24.15" customHeight="1">
      <c r="A140" s="35"/>
      <c r="B140" s="36"/>
      <c r="C140" s="224" t="s">
        <v>129</v>
      </c>
      <c r="D140" s="224" t="s">
        <v>131</v>
      </c>
      <c r="E140" s="225" t="s">
        <v>142</v>
      </c>
      <c r="F140" s="226" t="s">
        <v>143</v>
      </c>
      <c r="G140" s="227" t="s">
        <v>134</v>
      </c>
      <c r="H140" s="228">
        <v>122.592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40</v>
      </c>
      <c r="O140" s="88"/>
      <c r="P140" s="234">
        <f>O140*H140</f>
        <v>0</v>
      </c>
      <c r="Q140" s="234">
        <v>0.0043800000000000002</v>
      </c>
      <c r="R140" s="234">
        <f>Q140*H140</f>
        <v>0.53695296000000003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135</v>
      </c>
      <c r="AT140" s="236" t="s">
        <v>131</v>
      </c>
      <c r="AU140" s="236" t="s">
        <v>82</v>
      </c>
      <c r="AY140" s="14" t="s">
        <v>128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80</v>
      </c>
      <c r="BK140" s="237">
        <f>ROUND(I140*H140,2)</f>
        <v>0</v>
      </c>
      <c r="BL140" s="14" t="s">
        <v>135</v>
      </c>
      <c r="BM140" s="236" t="s">
        <v>144</v>
      </c>
    </row>
    <row r="141" s="2" customFormat="1" ht="24.15" customHeight="1">
      <c r="A141" s="35"/>
      <c r="B141" s="36"/>
      <c r="C141" s="224" t="s">
        <v>135</v>
      </c>
      <c r="D141" s="224" t="s">
        <v>131</v>
      </c>
      <c r="E141" s="225" t="s">
        <v>145</v>
      </c>
      <c r="F141" s="226" t="s">
        <v>146</v>
      </c>
      <c r="G141" s="227" t="s">
        <v>134</v>
      </c>
      <c r="H141" s="228">
        <v>122.592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40</v>
      </c>
      <c r="O141" s="88"/>
      <c r="P141" s="234">
        <f>O141*H141</f>
        <v>0</v>
      </c>
      <c r="Q141" s="234">
        <v>0.0030000000000000001</v>
      </c>
      <c r="R141" s="234">
        <f>Q141*H141</f>
        <v>0.36777599999999999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135</v>
      </c>
      <c r="AT141" s="236" t="s">
        <v>131</v>
      </c>
      <c r="AU141" s="236" t="s">
        <v>82</v>
      </c>
      <c r="AY141" s="14" t="s">
        <v>128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80</v>
      </c>
      <c r="BK141" s="237">
        <f>ROUND(I141*H141,2)</f>
        <v>0</v>
      </c>
      <c r="BL141" s="14" t="s">
        <v>135</v>
      </c>
      <c r="BM141" s="236" t="s">
        <v>147</v>
      </c>
    </row>
    <row r="142" s="2" customFormat="1" ht="24.15" customHeight="1">
      <c r="A142" s="35"/>
      <c r="B142" s="36"/>
      <c r="C142" s="224" t="s">
        <v>148</v>
      </c>
      <c r="D142" s="224" t="s">
        <v>131</v>
      </c>
      <c r="E142" s="225" t="s">
        <v>149</v>
      </c>
      <c r="F142" s="226" t="s">
        <v>150</v>
      </c>
      <c r="G142" s="227" t="s">
        <v>151</v>
      </c>
      <c r="H142" s="228">
        <v>66.239999999999995</v>
      </c>
      <c r="I142" s="229"/>
      <c r="J142" s="230">
        <f>ROUND(I142*H142,2)</f>
        <v>0</v>
      </c>
      <c r="K142" s="231"/>
      <c r="L142" s="41"/>
      <c r="M142" s="232" t="s">
        <v>1</v>
      </c>
      <c r="N142" s="233" t="s">
        <v>40</v>
      </c>
      <c r="O142" s="88"/>
      <c r="P142" s="234">
        <f>O142*H142</f>
        <v>0</v>
      </c>
      <c r="Q142" s="234">
        <v>0.0015</v>
      </c>
      <c r="R142" s="234">
        <f>Q142*H142</f>
        <v>0.09935999999999999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135</v>
      </c>
      <c r="AT142" s="236" t="s">
        <v>131</v>
      </c>
      <c r="AU142" s="236" t="s">
        <v>82</v>
      </c>
      <c r="AY142" s="14" t="s">
        <v>128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80</v>
      </c>
      <c r="BK142" s="237">
        <f>ROUND(I142*H142,2)</f>
        <v>0</v>
      </c>
      <c r="BL142" s="14" t="s">
        <v>135</v>
      </c>
      <c r="BM142" s="236" t="s">
        <v>152</v>
      </c>
    </row>
    <row r="143" s="12" customFormat="1" ht="22.8" customHeight="1">
      <c r="A143" s="12"/>
      <c r="B143" s="208"/>
      <c r="C143" s="209"/>
      <c r="D143" s="210" t="s">
        <v>74</v>
      </c>
      <c r="E143" s="222" t="s">
        <v>153</v>
      </c>
      <c r="F143" s="222" t="s">
        <v>154</v>
      </c>
      <c r="G143" s="209"/>
      <c r="H143" s="209"/>
      <c r="I143" s="212"/>
      <c r="J143" s="223">
        <f>BK143</f>
        <v>0</v>
      </c>
      <c r="K143" s="209"/>
      <c r="L143" s="214"/>
      <c r="M143" s="215"/>
      <c r="N143" s="216"/>
      <c r="O143" s="216"/>
      <c r="P143" s="217">
        <f>SUM(P144:P147)</f>
        <v>0</v>
      </c>
      <c r="Q143" s="216"/>
      <c r="R143" s="217">
        <f>SUM(R144:R147)</f>
        <v>0</v>
      </c>
      <c r="S143" s="216"/>
      <c r="T143" s="218">
        <f>SUM(T144:T147)</f>
        <v>0.15351999999999999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9" t="s">
        <v>80</v>
      </c>
      <c r="AT143" s="220" t="s">
        <v>74</v>
      </c>
      <c r="AU143" s="220" t="s">
        <v>80</v>
      </c>
      <c r="AY143" s="219" t="s">
        <v>128</v>
      </c>
      <c r="BK143" s="221">
        <f>SUM(BK144:BK147)</f>
        <v>0</v>
      </c>
    </row>
    <row r="144" s="2" customFormat="1" ht="14.4" customHeight="1">
      <c r="A144" s="35"/>
      <c r="B144" s="36"/>
      <c r="C144" s="224" t="s">
        <v>137</v>
      </c>
      <c r="D144" s="224" t="s">
        <v>131</v>
      </c>
      <c r="E144" s="225" t="s">
        <v>155</v>
      </c>
      <c r="F144" s="226" t="s">
        <v>156</v>
      </c>
      <c r="G144" s="227" t="s">
        <v>157</v>
      </c>
      <c r="H144" s="228">
        <v>9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40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135</v>
      </c>
      <c r="AT144" s="236" t="s">
        <v>131</v>
      </c>
      <c r="AU144" s="236" t="s">
        <v>82</v>
      </c>
      <c r="AY144" s="14" t="s">
        <v>128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80</v>
      </c>
      <c r="BK144" s="237">
        <f>ROUND(I144*H144,2)</f>
        <v>0</v>
      </c>
      <c r="BL144" s="14" t="s">
        <v>135</v>
      </c>
      <c r="BM144" s="236" t="s">
        <v>158</v>
      </c>
    </row>
    <row r="145" s="2" customFormat="1" ht="24.15" customHeight="1">
      <c r="A145" s="35"/>
      <c r="B145" s="36"/>
      <c r="C145" s="224" t="s">
        <v>159</v>
      </c>
      <c r="D145" s="224" t="s">
        <v>131</v>
      </c>
      <c r="E145" s="225" t="s">
        <v>160</v>
      </c>
      <c r="F145" s="226" t="s">
        <v>161</v>
      </c>
      <c r="G145" s="227" t="s">
        <v>157</v>
      </c>
      <c r="H145" s="228">
        <v>9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40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135</v>
      </c>
      <c r="AT145" s="236" t="s">
        <v>131</v>
      </c>
      <c r="AU145" s="236" t="s">
        <v>82</v>
      </c>
      <c r="AY145" s="14" t="s">
        <v>128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80</v>
      </c>
      <c r="BK145" s="237">
        <f>ROUND(I145*H145,2)</f>
        <v>0</v>
      </c>
      <c r="BL145" s="14" t="s">
        <v>135</v>
      </c>
      <c r="BM145" s="236" t="s">
        <v>162</v>
      </c>
    </row>
    <row r="146" s="2" customFormat="1" ht="14.4" customHeight="1">
      <c r="A146" s="35"/>
      <c r="B146" s="36"/>
      <c r="C146" s="224" t="s">
        <v>163</v>
      </c>
      <c r="D146" s="224" t="s">
        <v>131</v>
      </c>
      <c r="E146" s="225" t="s">
        <v>164</v>
      </c>
      <c r="F146" s="226" t="s">
        <v>165</v>
      </c>
      <c r="G146" s="227" t="s">
        <v>157</v>
      </c>
      <c r="H146" s="228">
        <v>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40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135</v>
      </c>
      <c r="AT146" s="236" t="s">
        <v>131</v>
      </c>
      <c r="AU146" s="236" t="s">
        <v>82</v>
      </c>
      <c r="AY146" s="14" t="s">
        <v>128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80</v>
      </c>
      <c r="BK146" s="237">
        <f>ROUND(I146*H146,2)</f>
        <v>0</v>
      </c>
      <c r="BL146" s="14" t="s">
        <v>135</v>
      </c>
      <c r="BM146" s="236" t="s">
        <v>166</v>
      </c>
    </row>
    <row r="147" s="2" customFormat="1" ht="14.4" customHeight="1">
      <c r="A147" s="35"/>
      <c r="B147" s="36"/>
      <c r="C147" s="224" t="s">
        <v>153</v>
      </c>
      <c r="D147" s="224" t="s">
        <v>131</v>
      </c>
      <c r="E147" s="225" t="s">
        <v>167</v>
      </c>
      <c r="F147" s="226" t="s">
        <v>168</v>
      </c>
      <c r="G147" s="227" t="s">
        <v>134</v>
      </c>
      <c r="H147" s="228">
        <v>2.02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40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0.075999999999999998</v>
      </c>
      <c r="T147" s="235">
        <f>S147*H147</f>
        <v>0.15351999999999999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135</v>
      </c>
      <c r="AT147" s="236" t="s">
        <v>131</v>
      </c>
      <c r="AU147" s="236" t="s">
        <v>82</v>
      </c>
      <c r="AY147" s="14" t="s">
        <v>128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80</v>
      </c>
      <c r="BK147" s="237">
        <f>ROUND(I147*H147,2)</f>
        <v>0</v>
      </c>
      <c r="BL147" s="14" t="s">
        <v>135</v>
      </c>
      <c r="BM147" s="236" t="s">
        <v>169</v>
      </c>
    </row>
    <row r="148" s="12" customFormat="1" ht="22.8" customHeight="1">
      <c r="A148" s="12"/>
      <c r="B148" s="208"/>
      <c r="C148" s="209"/>
      <c r="D148" s="210" t="s">
        <v>74</v>
      </c>
      <c r="E148" s="222" t="s">
        <v>170</v>
      </c>
      <c r="F148" s="222" t="s">
        <v>171</v>
      </c>
      <c r="G148" s="209"/>
      <c r="H148" s="209"/>
      <c r="I148" s="212"/>
      <c r="J148" s="223">
        <f>BK148</f>
        <v>0</v>
      </c>
      <c r="K148" s="209"/>
      <c r="L148" s="214"/>
      <c r="M148" s="215"/>
      <c r="N148" s="216"/>
      <c r="O148" s="216"/>
      <c r="P148" s="217">
        <f>SUM(P149:P152)</f>
        <v>0</v>
      </c>
      <c r="Q148" s="216"/>
      <c r="R148" s="217">
        <f>SUM(R149:R152)</f>
        <v>0</v>
      </c>
      <c r="S148" s="216"/>
      <c r="T148" s="218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9" t="s">
        <v>80</v>
      </c>
      <c r="AT148" s="220" t="s">
        <v>74</v>
      </c>
      <c r="AU148" s="220" t="s">
        <v>80</v>
      </c>
      <c r="AY148" s="219" t="s">
        <v>128</v>
      </c>
      <c r="BK148" s="221">
        <f>SUM(BK149:BK152)</f>
        <v>0</v>
      </c>
    </row>
    <row r="149" s="2" customFormat="1" ht="24.15" customHeight="1">
      <c r="A149" s="35"/>
      <c r="B149" s="36"/>
      <c r="C149" s="224" t="s">
        <v>172</v>
      </c>
      <c r="D149" s="224" t="s">
        <v>131</v>
      </c>
      <c r="E149" s="225" t="s">
        <v>173</v>
      </c>
      <c r="F149" s="226" t="s">
        <v>174</v>
      </c>
      <c r="G149" s="227" t="s">
        <v>175</v>
      </c>
      <c r="H149" s="228">
        <v>10.26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40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135</v>
      </c>
      <c r="AT149" s="236" t="s">
        <v>131</v>
      </c>
      <c r="AU149" s="236" t="s">
        <v>82</v>
      </c>
      <c r="AY149" s="14" t="s">
        <v>128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80</v>
      </c>
      <c r="BK149" s="237">
        <f>ROUND(I149*H149,2)</f>
        <v>0</v>
      </c>
      <c r="BL149" s="14" t="s">
        <v>135</v>
      </c>
      <c r="BM149" s="236" t="s">
        <v>176</v>
      </c>
    </row>
    <row r="150" s="2" customFormat="1" ht="24.15" customHeight="1">
      <c r="A150" s="35"/>
      <c r="B150" s="36"/>
      <c r="C150" s="224" t="s">
        <v>177</v>
      </c>
      <c r="D150" s="224" t="s">
        <v>131</v>
      </c>
      <c r="E150" s="225" t="s">
        <v>178</v>
      </c>
      <c r="F150" s="226" t="s">
        <v>179</v>
      </c>
      <c r="G150" s="227" t="s">
        <v>175</v>
      </c>
      <c r="H150" s="228">
        <v>10.26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40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135</v>
      </c>
      <c r="AT150" s="236" t="s">
        <v>131</v>
      </c>
      <c r="AU150" s="236" t="s">
        <v>82</v>
      </c>
      <c r="AY150" s="14" t="s">
        <v>128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80</v>
      </c>
      <c r="BK150" s="237">
        <f>ROUND(I150*H150,2)</f>
        <v>0</v>
      </c>
      <c r="BL150" s="14" t="s">
        <v>135</v>
      </c>
      <c r="BM150" s="236" t="s">
        <v>180</v>
      </c>
    </row>
    <row r="151" s="2" customFormat="1" ht="24.15" customHeight="1">
      <c r="A151" s="35"/>
      <c r="B151" s="36"/>
      <c r="C151" s="224" t="s">
        <v>181</v>
      </c>
      <c r="D151" s="224" t="s">
        <v>131</v>
      </c>
      <c r="E151" s="225" t="s">
        <v>182</v>
      </c>
      <c r="F151" s="226" t="s">
        <v>183</v>
      </c>
      <c r="G151" s="227" t="s">
        <v>175</v>
      </c>
      <c r="H151" s="228">
        <v>297.54000000000002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40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135</v>
      </c>
      <c r="AT151" s="236" t="s">
        <v>131</v>
      </c>
      <c r="AU151" s="236" t="s">
        <v>82</v>
      </c>
      <c r="AY151" s="14" t="s">
        <v>128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80</v>
      </c>
      <c r="BK151" s="237">
        <f>ROUND(I151*H151,2)</f>
        <v>0</v>
      </c>
      <c r="BL151" s="14" t="s">
        <v>135</v>
      </c>
      <c r="BM151" s="236" t="s">
        <v>184</v>
      </c>
    </row>
    <row r="152" s="2" customFormat="1" ht="24.15" customHeight="1">
      <c r="A152" s="35"/>
      <c r="B152" s="36"/>
      <c r="C152" s="224" t="s">
        <v>185</v>
      </c>
      <c r="D152" s="224" t="s">
        <v>131</v>
      </c>
      <c r="E152" s="225" t="s">
        <v>186</v>
      </c>
      <c r="F152" s="226" t="s">
        <v>187</v>
      </c>
      <c r="G152" s="227" t="s">
        <v>175</v>
      </c>
      <c r="H152" s="228">
        <v>10.26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40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135</v>
      </c>
      <c r="AT152" s="236" t="s">
        <v>131</v>
      </c>
      <c r="AU152" s="236" t="s">
        <v>82</v>
      </c>
      <c r="AY152" s="14" t="s">
        <v>128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80</v>
      </c>
      <c r="BK152" s="237">
        <f>ROUND(I152*H152,2)</f>
        <v>0</v>
      </c>
      <c r="BL152" s="14" t="s">
        <v>135</v>
      </c>
      <c r="BM152" s="236" t="s">
        <v>188</v>
      </c>
    </row>
    <row r="153" s="12" customFormat="1" ht="22.8" customHeight="1">
      <c r="A153" s="12"/>
      <c r="B153" s="208"/>
      <c r="C153" s="209"/>
      <c r="D153" s="210" t="s">
        <v>74</v>
      </c>
      <c r="E153" s="222" t="s">
        <v>189</v>
      </c>
      <c r="F153" s="222" t="s">
        <v>190</v>
      </c>
      <c r="G153" s="209"/>
      <c r="H153" s="209"/>
      <c r="I153" s="212"/>
      <c r="J153" s="223">
        <f>BK153</f>
        <v>0</v>
      </c>
      <c r="K153" s="209"/>
      <c r="L153" s="214"/>
      <c r="M153" s="215"/>
      <c r="N153" s="216"/>
      <c r="O153" s="216"/>
      <c r="P153" s="217">
        <f>SUM(P154:P156)</f>
        <v>0</v>
      </c>
      <c r="Q153" s="216"/>
      <c r="R153" s="217">
        <f>SUM(R154:R156)</f>
        <v>0</v>
      </c>
      <c r="S153" s="216"/>
      <c r="T153" s="218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9" t="s">
        <v>80</v>
      </c>
      <c r="AT153" s="220" t="s">
        <v>74</v>
      </c>
      <c r="AU153" s="220" t="s">
        <v>80</v>
      </c>
      <c r="AY153" s="219" t="s">
        <v>128</v>
      </c>
      <c r="BK153" s="221">
        <f>SUM(BK154:BK156)</f>
        <v>0</v>
      </c>
    </row>
    <row r="154" s="2" customFormat="1" ht="24.15" customHeight="1">
      <c r="A154" s="35"/>
      <c r="B154" s="36"/>
      <c r="C154" s="224" t="s">
        <v>191</v>
      </c>
      <c r="D154" s="224" t="s">
        <v>131</v>
      </c>
      <c r="E154" s="225" t="s">
        <v>192</v>
      </c>
      <c r="F154" s="226" t="s">
        <v>193</v>
      </c>
      <c r="G154" s="227" t="s">
        <v>175</v>
      </c>
      <c r="H154" s="228">
        <v>4.8220000000000001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40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135</v>
      </c>
      <c r="AT154" s="236" t="s">
        <v>131</v>
      </c>
      <c r="AU154" s="236" t="s">
        <v>82</v>
      </c>
      <c r="AY154" s="14" t="s">
        <v>128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80</v>
      </c>
      <c r="BK154" s="237">
        <f>ROUND(I154*H154,2)</f>
        <v>0</v>
      </c>
      <c r="BL154" s="14" t="s">
        <v>135</v>
      </c>
      <c r="BM154" s="236" t="s">
        <v>194</v>
      </c>
    </row>
    <row r="155" s="2" customFormat="1" ht="24.15" customHeight="1">
      <c r="A155" s="35"/>
      <c r="B155" s="36"/>
      <c r="C155" s="224" t="s">
        <v>8</v>
      </c>
      <c r="D155" s="224" t="s">
        <v>131</v>
      </c>
      <c r="E155" s="225" t="s">
        <v>195</v>
      </c>
      <c r="F155" s="226" t="s">
        <v>196</v>
      </c>
      <c r="G155" s="227" t="s">
        <v>175</v>
      </c>
      <c r="H155" s="228">
        <v>43.398000000000003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40</v>
      </c>
      <c r="O155" s="88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135</v>
      </c>
      <c r="AT155" s="236" t="s">
        <v>131</v>
      </c>
      <c r="AU155" s="236" t="s">
        <v>82</v>
      </c>
      <c r="AY155" s="14" t="s">
        <v>128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80</v>
      </c>
      <c r="BK155" s="237">
        <f>ROUND(I155*H155,2)</f>
        <v>0</v>
      </c>
      <c r="BL155" s="14" t="s">
        <v>135</v>
      </c>
      <c r="BM155" s="236" t="s">
        <v>197</v>
      </c>
    </row>
    <row r="156" s="2" customFormat="1">
      <c r="A156" s="35"/>
      <c r="B156" s="36"/>
      <c r="C156" s="37"/>
      <c r="D156" s="238" t="s">
        <v>198</v>
      </c>
      <c r="E156" s="37"/>
      <c r="F156" s="239" t="s">
        <v>199</v>
      </c>
      <c r="G156" s="37"/>
      <c r="H156" s="37"/>
      <c r="I156" s="191"/>
      <c r="J156" s="37"/>
      <c r="K156" s="37"/>
      <c r="L156" s="41"/>
      <c r="M156" s="240"/>
      <c r="N156" s="241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198</v>
      </c>
      <c r="AU156" s="14" t="s">
        <v>82</v>
      </c>
    </row>
    <row r="157" s="12" customFormat="1" ht="25.92" customHeight="1">
      <c r="A157" s="12"/>
      <c r="B157" s="208"/>
      <c r="C157" s="209"/>
      <c r="D157" s="210" t="s">
        <v>74</v>
      </c>
      <c r="E157" s="211" t="s">
        <v>200</v>
      </c>
      <c r="F157" s="211" t="s">
        <v>201</v>
      </c>
      <c r="G157" s="209"/>
      <c r="H157" s="209"/>
      <c r="I157" s="212"/>
      <c r="J157" s="213">
        <f>BK157</f>
        <v>0</v>
      </c>
      <c r="K157" s="209"/>
      <c r="L157" s="214"/>
      <c r="M157" s="215"/>
      <c r="N157" s="216"/>
      <c r="O157" s="216"/>
      <c r="P157" s="217">
        <f>P158+P160+P171+P173+P177</f>
        <v>0</v>
      </c>
      <c r="Q157" s="216"/>
      <c r="R157" s="217">
        <f>R158+R160+R171+R173+R177</f>
        <v>0.076298879999999999</v>
      </c>
      <c r="S157" s="216"/>
      <c r="T157" s="218">
        <f>T158+T160+T171+T173+T177</f>
        <v>10.106250000000001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82</v>
      </c>
      <c r="AT157" s="220" t="s">
        <v>74</v>
      </c>
      <c r="AU157" s="220" t="s">
        <v>75</v>
      </c>
      <c r="AY157" s="219" t="s">
        <v>128</v>
      </c>
      <c r="BK157" s="221">
        <f>BK158+BK160+BK171+BK173+BK177</f>
        <v>0</v>
      </c>
    </row>
    <row r="158" s="12" customFormat="1" ht="22.8" customHeight="1">
      <c r="A158" s="12"/>
      <c r="B158" s="208"/>
      <c r="C158" s="209"/>
      <c r="D158" s="210" t="s">
        <v>74</v>
      </c>
      <c r="E158" s="222" t="s">
        <v>202</v>
      </c>
      <c r="F158" s="222" t="s">
        <v>203</v>
      </c>
      <c r="G158" s="209"/>
      <c r="H158" s="209"/>
      <c r="I158" s="212"/>
      <c r="J158" s="223">
        <f>BK158</f>
        <v>0</v>
      </c>
      <c r="K158" s="209"/>
      <c r="L158" s="214"/>
      <c r="M158" s="215"/>
      <c r="N158" s="216"/>
      <c r="O158" s="216"/>
      <c r="P158" s="217">
        <f>P159</f>
        <v>0</v>
      </c>
      <c r="Q158" s="216"/>
      <c r="R158" s="217">
        <f>R159</f>
        <v>0</v>
      </c>
      <c r="S158" s="216"/>
      <c r="T158" s="218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9" t="s">
        <v>82</v>
      </c>
      <c r="AT158" s="220" t="s">
        <v>74</v>
      </c>
      <c r="AU158" s="220" t="s">
        <v>80</v>
      </c>
      <c r="AY158" s="219" t="s">
        <v>128</v>
      </c>
      <c r="BK158" s="221">
        <f>BK159</f>
        <v>0</v>
      </c>
    </row>
    <row r="159" s="2" customFormat="1" ht="14.4" customHeight="1">
      <c r="A159" s="35"/>
      <c r="B159" s="36"/>
      <c r="C159" s="224" t="s">
        <v>204</v>
      </c>
      <c r="D159" s="224" t="s">
        <v>131</v>
      </c>
      <c r="E159" s="225" t="s">
        <v>205</v>
      </c>
      <c r="F159" s="226" t="s">
        <v>206</v>
      </c>
      <c r="G159" s="227" t="s">
        <v>134</v>
      </c>
      <c r="H159" s="228">
        <v>202.125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40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204</v>
      </c>
      <c r="AT159" s="236" t="s">
        <v>131</v>
      </c>
      <c r="AU159" s="236" t="s">
        <v>82</v>
      </c>
      <c r="AY159" s="14" t="s">
        <v>128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80</v>
      </c>
      <c r="BK159" s="237">
        <f>ROUND(I159*H159,2)</f>
        <v>0</v>
      </c>
      <c r="BL159" s="14" t="s">
        <v>204</v>
      </c>
      <c r="BM159" s="236" t="s">
        <v>207</v>
      </c>
    </row>
    <row r="160" s="12" customFormat="1" ht="22.8" customHeight="1">
      <c r="A160" s="12"/>
      <c r="B160" s="208"/>
      <c r="C160" s="209"/>
      <c r="D160" s="210" t="s">
        <v>74</v>
      </c>
      <c r="E160" s="222" t="s">
        <v>208</v>
      </c>
      <c r="F160" s="222" t="s">
        <v>209</v>
      </c>
      <c r="G160" s="209"/>
      <c r="H160" s="209"/>
      <c r="I160" s="212"/>
      <c r="J160" s="223">
        <f>BK160</f>
        <v>0</v>
      </c>
      <c r="K160" s="209"/>
      <c r="L160" s="214"/>
      <c r="M160" s="215"/>
      <c r="N160" s="216"/>
      <c r="O160" s="216"/>
      <c r="P160" s="217">
        <f>SUM(P161:P170)</f>
        <v>0</v>
      </c>
      <c r="Q160" s="216"/>
      <c r="R160" s="217">
        <f>SUM(R161:R170)</f>
        <v>0</v>
      </c>
      <c r="S160" s="216"/>
      <c r="T160" s="218">
        <f>SUM(T161:T170)</f>
        <v>6.6701250000000005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9" t="s">
        <v>82</v>
      </c>
      <c r="AT160" s="220" t="s">
        <v>74</v>
      </c>
      <c r="AU160" s="220" t="s">
        <v>80</v>
      </c>
      <c r="AY160" s="219" t="s">
        <v>128</v>
      </c>
      <c r="BK160" s="221">
        <f>SUM(BK161:BK170)</f>
        <v>0</v>
      </c>
    </row>
    <row r="161" s="2" customFormat="1" ht="14.4" customHeight="1">
      <c r="A161" s="35"/>
      <c r="B161" s="36"/>
      <c r="C161" s="224" t="s">
        <v>210</v>
      </c>
      <c r="D161" s="224" t="s">
        <v>131</v>
      </c>
      <c r="E161" s="225" t="s">
        <v>211</v>
      </c>
      <c r="F161" s="226" t="s">
        <v>212</v>
      </c>
      <c r="G161" s="227" t="s">
        <v>134</v>
      </c>
      <c r="H161" s="228">
        <v>202.125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40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0.033000000000000002</v>
      </c>
      <c r="T161" s="235">
        <f>S161*H161</f>
        <v>6.6701250000000005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204</v>
      </c>
      <c r="AT161" s="236" t="s">
        <v>131</v>
      </c>
      <c r="AU161" s="236" t="s">
        <v>82</v>
      </c>
      <c r="AY161" s="14" t="s">
        <v>128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80</v>
      </c>
      <c r="BK161" s="237">
        <f>ROUND(I161*H161,2)</f>
        <v>0</v>
      </c>
      <c r="BL161" s="14" t="s">
        <v>204</v>
      </c>
      <c r="BM161" s="236" t="s">
        <v>213</v>
      </c>
    </row>
    <row r="162" s="2" customFormat="1" ht="24.15" customHeight="1">
      <c r="A162" s="35"/>
      <c r="B162" s="36"/>
      <c r="C162" s="224" t="s">
        <v>214</v>
      </c>
      <c r="D162" s="224" t="s">
        <v>131</v>
      </c>
      <c r="E162" s="225" t="s">
        <v>215</v>
      </c>
      <c r="F162" s="226" t="s">
        <v>216</v>
      </c>
      <c r="G162" s="227" t="s">
        <v>217</v>
      </c>
      <c r="H162" s="228">
        <v>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40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204</v>
      </c>
      <c r="AT162" s="236" t="s">
        <v>131</v>
      </c>
      <c r="AU162" s="236" t="s">
        <v>82</v>
      </c>
      <c r="AY162" s="14" t="s">
        <v>128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80</v>
      </c>
      <c r="BK162" s="237">
        <f>ROUND(I162*H162,2)</f>
        <v>0</v>
      </c>
      <c r="BL162" s="14" t="s">
        <v>204</v>
      </c>
      <c r="BM162" s="236" t="s">
        <v>218</v>
      </c>
    </row>
    <row r="163" s="2" customFormat="1" ht="24.15" customHeight="1">
      <c r="A163" s="35"/>
      <c r="B163" s="36"/>
      <c r="C163" s="224" t="s">
        <v>219</v>
      </c>
      <c r="D163" s="224" t="s">
        <v>131</v>
      </c>
      <c r="E163" s="225" t="s">
        <v>220</v>
      </c>
      <c r="F163" s="226" t="s">
        <v>221</v>
      </c>
      <c r="G163" s="227" t="s">
        <v>217</v>
      </c>
      <c r="H163" s="228">
        <v>2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40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204</v>
      </c>
      <c r="AT163" s="236" t="s">
        <v>131</v>
      </c>
      <c r="AU163" s="236" t="s">
        <v>82</v>
      </c>
      <c r="AY163" s="14" t="s">
        <v>128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80</v>
      </c>
      <c r="BK163" s="237">
        <f>ROUND(I163*H163,2)</f>
        <v>0</v>
      </c>
      <c r="BL163" s="14" t="s">
        <v>204</v>
      </c>
      <c r="BM163" s="236" t="s">
        <v>222</v>
      </c>
    </row>
    <row r="164" s="2" customFormat="1" ht="24.15" customHeight="1">
      <c r="A164" s="35"/>
      <c r="B164" s="36"/>
      <c r="C164" s="224" t="s">
        <v>223</v>
      </c>
      <c r="D164" s="224" t="s">
        <v>131</v>
      </c>
      <c r="E164" s="225" t="s">
        <v>224</v>
      </c>
      <c r="F164" s="226" t="s">
        <v>225</v>
      </c>
      <c r="G164" s="227" t="s">
        <v>217</v>
      </c>
      <c r="H164" s="228">
        <v>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40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204</v>
      </c>
      <c r="AT164" s="236" t="s">
        <v>131</v>
      </c>
      <c r="AU164" s="236" t="s">
        <v>82</v>
      </c>
      <c r="AY164" s="14" t="s">
        <v>128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80</v>
      </c>
      <c r="BK164" s="237">
        <f>ROUND(I164*H164,2)</f>
        <v>0</v>
      </c>
      <c r="BL164" s="14" t="s">
        <v>204</v>
      </c>
      <c r="BM164" s="236" t="s">
        <v>226</v>
      </c>
    </row>
    <row r="165" s="2" customFormat="1" ht="24.15" customHeight="1">
      <c r="A165" s="35"/>
      <c r="B165" s="36"/>
      <c r="C165" s="224" t="s">
        <v>7</v>
      </c>
      <c r="D165" s="224" t="s">
        <v>131</v>
      </c>
      <c r="E165" s="225" t="s">
        <v>227</v>
      </c>
      <c r="F165" s="226" t="s">
        <v>228</v>
      </c>
      <c r="G165" s="227" t="s">
        <v>217</v>
      </c>
      <c r="H165" s="228">
        <v>14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40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204</v>
      </c>
      <c r="AT165" s="236" t="s">
        <v>131</v>
      </c>
      <c r="AU165" s="236" t="s">
        <v>82</v>
      </c>
      <c r="AY165" s="14" t="s">
        <v>128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80</v>
      </c>
      <c r="BK165" s="237">
        <f>ROUND(I165*H165,2)</f>
        <v>0</v>
      </c>
      <c r="BL165" s="14" t="s">
        <v>204</v>
      </c>
      <c r="BM165" s="236" t="s">
        <v>229</v>
      </c>
    </row>
    <row r="166" s="2" customFormat="1" ht="24.15" customHeight="1">
      <c r="A166" s="35"/>
      <c r="B166" s="36"/>
      <c r="C166" s="224" t="s">
        <v>230</v>
      </c>
      <c r="D166" s="224" t="s">
        <v>131</v>
      </c>
      <c r="E166" s="225" t="s">
        <v>231</v>
      </c>
      <c r="F166" s="226" t="s">
        <v>232</v>
      </c>
      <c r="G166" s="227" t="s">
        <v>217</v>
      </c>
      <c r="H166" s="228">
        <v>7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40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204</v>
      </c>
      <c r="AT166" s="236" t="s">
        <v>131</v>
      </c>
      <c r="AU166" s="236" t="s">
        <v>82</v>
      </c>
      <c r="AY166" s="14" t="s">
        <v>128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80</v>
      </c>
      <c r="BK166" s="237">
        <f>ROUND(I166*H166,2)</f>
        <v>0</v>
      </c>
      <c r="BL166" s="14" t="s">
        <v>204</v>
      </c>
      <c r="BM166" s="236" t="s">
        <v>233</v>
      </c>
    </row>
    <row r="167" s="2" customFormat="1" ht="24.15" customHeight="1">
      <c r="A167" s="35"/>
      <c r="B167" s="36"/>
      <c r="C167" s="224" t="s">
        <v>234</v>
      </c>
      <c r="D167" s="224" t="s">
        <v>131</v>
      </c>
      <c r="E167" s="225" t="s">
        <v>235</v>
      </c>
      <c r="F167" s="226" t="s">
        <v>236</v>
      </c>
      <c r="G167" s="227" t="s">
        <v>217</v>
      </c>
      <c r="H167" s="228">
        <v>1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40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204</v>
      </c>
      <c r="AT167" s="236" t="s">
        <v>131</v>
      </c>
      <c r="AU167" s="236" t="s">
        <v>82</v>
      </c>
      <c r="AY167" s="14" t="s">
        <v>128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80</v>
      </c>
      <c r="BK167" s="237">
        <f>ROUND(I167*H167,2)</f>
        <v>0</v>
      </c>
      <c r="BL167" s="14" t="s">
        <v>204</v>
      </c>
      <c r="BM167" s="236" t="s">
        <v>237</v>
      </c>
    </row>
    <row r="168" s="2" customFormat="1" ht="24.15" customHeight="1">
      <c r="A168" s="35"/>
      <c r="B168" s="36"/>
      <c r="C168" s="224" t="s">
        <v>238</v>
      </c>
      <c r="D168" s="224" t="s">
        <v>131</v>
      </c>
      <c r="E168" s="225" t="s">
        <v>239</v>
      </c>
      <c r="F168" s="226" t="s">
        <v>240</v>
      </c>
      <c r="G168" s="227" t="s">
        <v>241</v>
      </c>
      <c r="H168" s="228">
        <v>1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40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204</v>
      </c>
      <c r="AT168" s="236" t="s">
        <v>131</v>
      </c>
      <c r="AU168" s="236" t="s">
        <v>82</v>
      </c>
      <c r="AY168" s="14" t="s">
        <v>128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80</v>
      </c>
      <c r="BK168" s="237">
        <f>ROUND(I168*H168,2)</f>
        <v>0</v>
      </c>
      <c r="BL168" s="14" t="s">
        <v>204</v>
      </c>
      <c r="BM168" s="236" t="s">
        <v>242</v>
      </c>
    </row>
    <row r="169" s="2" customFormat="1" ht="37.8" customHeight="1">
      <c r="A169" s="35"/>
      <c r="B169" s="36"/>
      <c r="C169" s="224" t="s">
        <v>243</v>
      </c>
      <c r="D169" s="224" t="s">
        <v>131</v>
      </c>
      <c r="E169" s="225" t="s">
        <v>244</v>
      </c>
      <c r="F169" s="226" t="s">
        <v>245</v>
      </c>
      <c r="G169" s="227" t="s">
        <v>157</v>
      </c>
      <c r="H169" s="228">
        <v>9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40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204</v>
      </c>
      <c r="AT169" s="236" t="s">
        <v>131</v>
      </c>
      <c r="AU169" s="236" t="s">
        <v>82</v>
      </c>
      <c r="AY169" s="14" t="s">
        <v>128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80</v>
      </c>
      <c r="BK169" s="237">
        <f>ROUND(I169*H169,2)</f>
        <v>0</v>
      </c>
      <c r="BL169" s="14" t="s">
        <v>204</v>
      </c>
      <c r="BM169" s="236" t="s">
        <v>246</v>
      </c>
    </row>
    <row r="170" s="2" customFormat="1" ht="24.15" customHeight="1">
      <c r="A170" s="35"/>
      <c r="B170" s="36"/>
      <c r="C170" s="224" t="s">
        <v>247</v>
      </c>
      <c r="D170" s="224" t="s">
        <v>131</v>
      </c>
      <c r="E170" s="225" t="s">
        <v>248</v>
      </c>
      <c r="F170" s="226" t="s">
        <v>249</v>
      </c>
      <c r="G170" s="227" t="s">
        <v>157</v>
      </c>
      <c r="H170" s="228">
        <v>1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40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204</v>
      </c>
      <c r="AT170" s="236" t="s">
        <v>131</v>
      </c>
      <c r="AU170" s="236" t="s">
        <v>82</v>
      </c>
      <c r="AY170" s="14" t="s">
        <v>128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80</v>
      </c>
      <c r="BK170" s="237">
        <f>ROUND(I170*H170,2)</f>
        <v>0</v>
      </c>
      <c r="BL170" s="14" t="s">
        <v>204</v>
      </c>
      <c r="BM170" s="236" t="s">
        <v>250</v>
      </c>
    </row>
    <row r="171" s="12" customFormat="1" ht="22.8" customHeight="1">
      <c r="A171" s="12"/>
      <c r="B171" s="208"/>
      <c r="C171" s="209"/>
      <c r="D171" s="210" t="s">
        <v>74</v>
      </c>
      <c r="E171" s="222" t="s">
        <v>251</v>
      </c>
      <c r="F171" s="222" t="s">
        <v>252</v>
      </c>
      <c r="G171" s="209"/>
      <c r="H171" s="209"/>
      <c r="I171" s="212"/>
      <c r="J171" s="223">
        <f>BK171</f>
        <v>0</v>
      </c>
      <c r="K171" s="209"/>
      <c r="L171" s="214"/>
      <c r="M171" s="215"/>
      <c r="N171" s="216"/>
      <c r="O171" s="216"/>
      <c r="P171" s="217">
        <f>P172</f>
        <v>0</v>
      </c>
      <c r="Q171" s="216"/>
      <c r="R171" s="217">
        <f>R172</f>
        <v>0</v>
      </c>
      <c r="S171" s="216"/>
      <c r="T171" s="218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9" t="s">
        <v>82</v>
      </c>
      <c r="AT171" s="220" t="s">
        <v>74</v>
      </c>
      <c r="AU171" s="220" t="s">
        <v>80</v>
      </c>
      <c r="AY171" s="219" t="s">
        <v>128</v>
      </c>
      <c r="BK171" s="221">
        <f>BK172</f>
        <v>0</v>
      </c>
    </row>
    <row r="172" s="2" customFormat="1" ht="37.8" customHeight="1">
      <c r="A172" s="35"/>
      <c r="B172" s="36"/>
      <c r="C172" s="224" t="s">
        <v>253</v>
      </c>
      <c r="D172" s="224" t="s">
        <v>131</v>
      </c>
      <c r="E172" s="225" t="s">
        <v>254</v>
      </c>
      <c r="F172" s="226" t="s">
        <v>255</v>
      </c>
      <c r="G172" s="227" t="s">
        <v>157</v>
      </c>
      <c r="H172" s="228">
        <v>9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40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204</v>
      </c>
      <c r="AT172" s="236" t="s">
        <v>131</v>
      </c>
      <c r="AU172" s="236" t="s">
        <v>82</v>
      </c>
      <c r="AY172" s="14" t="s">
        <v>128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80</v>
      </c>
      <c r="BK172" s="237">
        <f>ROUND(I172*H172,2)</f>
        <v>0</v>
      </c>
      <c r="BL172" s="14" t="s">
        <v>204</v>
      </c>
      <c r="BM172" s="236" t="s">
        <v>256</v>
      </c>
    </row>
    <row r="173" s="12" customFormat="1" ht="22.8" customHeight="1">
      <c r="A173" s="12"/>
      <c r="B173" s="208"/>
      <c r="C173" s="209"/>
      <c r="D173" s="210" t="s">
        <v>74</v>
      </c>
      <c r="E173" s="222" t="s">
        <v>257</v>
      </c>
      <c r="F173" s="222" t="s">
        <v>258</v>
      </c>
      <c r="G173" s="209"/>
      <c r="H173" s="209"/>
      <c r="I173" s="212"/>
      <c r="J173" s="223">
        <f>BK173</f>
        <v>0</v>
      </c>
      <c r="K173" s="209"/>
      <c r="L173" s="214"/>
      <c r="M173" s="215"/>
      <c r="N173" s="216"/>
      <c r="O173" s="216"/>
      <c r="P173" s="217">
        <f>SUM(P174:P176)</f>
        <v>0</v>
      </c>
      <c r="Q173" s="216"/>
      <c r="R173" s="217">
        <f>SUM(R174:R176)</f>
        <v>0.076298879999999999</v>
      </c>
      <c r="S173" s="216"/>
      <c r="T173" s="218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9" t="s">
        <v>82</v>
      </c>
      <c r="AT173" s="220" t="s">
        <v>74</v>
      </c>
      <c r="AU173" s="220" t="s">
        <v>80</v>
      </c>
      <c r="AY173" s="219" t="s">
        <v>128</v>
      </c>
      <c r="BK173" s="221">
        <f>SUM(BK174:BK176)</f>
        <v>0</v>
      </c>
    </row>
    <row r="174" s="2" customFormat="1" ht="24.15" customHeight="1">
      <c r="A174" s="35"/>
      <c r="B174" s="36"/>
      <c r="C174" s="224" t="s">
        <v>259</v>
      </c>
      <c r="D174" s="224" t="s">
        <v>131</v>
      </c>
      <c r="E174" s="225" t="s">
        <v>260</v>
      </c>
      <c r="F174" s="226" t="s">
        <v>261</v>
      </c>
      <c r="G174" s="227" t="s">
        <v>134</v>
      </c>
      <c r="H174" s="228">
        <v>155.71199999999999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40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204</v>
      </c>
      <c r="AT174" s="236" t="s">
        <v>131</v>
      </c>
      <c r="AU174" s="236" t="s">
        <v>82</v>
      </c>
      <c r="AY174" s="14" t="s">
        <v>128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80</v>
      </c>
      <c r="BK174" s="237">
        <f>ROUND(I174*H174,2)</f>
        <v>0</v>
      </c>
      <c r="BL174" s="14" t="s">
        <v>204</v>
      </c>
      <c r="BM174" s="236" t="s">
        <v>262</v>
      </c>
    </row>
    <row r="175" s="2" customFormat="1" ht="24.15" customHeight="1">
      <c r="A175" s="35"/>
      <c r="B175" s="36"/>
      <c r="C175" s="224" t="s">
        <v>263</v>
      </c>
      <c r="D175" s="224" t="s">
        <v>131</v>
      </c>
      <c r="E175" s="225" t="s">
        <v>264</v>
      </c>
      <c r="F175" s="226" t="s">
        <v>265</v>
      </c>
      <c r="G175" s="227" t="s">
        <v>134</v>
      </c>
      <c r="H175" s="228">
        <v>155.71199999999999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40</v>
      </c>
      <c r="O175" s="88"/>
      <c r="P175" s="234">
        <f>O175*H175</f>
        <v>0</v>
      </c>
      <c r="Q175" s="234">
        <v>0.00020000000000000001</v>
      </c>
      <c r="R175" s="234">
        <f>Q175*H175</f>
        <v>0.031142400000000001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204</v>
      </c>
      <c r="AT175" s="236" t="s">
        <v>131</v>
      </c>
      <c r="AU175" s="236" t="s">
        <v>82</v>
      </c>
      <c r="AY175" s="14" t="s">
        <v>128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80</v>
      </c>
      <c r="BK175" s="237">
        <f>ROUND(I175*H175,2)</f>
        <v>0</v>
      </c>
      <c r="BL175" s="14" t="s">
        <v>204</v>
      </c>
      <c r="BM175" s="236" t="s">
        <v>266</v>
      </c>
    </row>
    <row r="176" s="2" customFormat="1" ht="24.15" customHeight="1">
      <c r="A176" s="35"/>
      <c r="B176" s="36"/>
      <c r="C176" s="224" t="s">
        <v>267</v>
      </c>
      <c r="D176" s="224" t="s">
        <v>131</v>
      </c>
      <c r="E176" s="225" t="s">
        <v>268</v>
      </c>
      <c r="F176" s="226" t="s">
        <v>269</v>
      </c>
      <c r="G176" s="227" t="s">
        <v>134</v>
      </c>
      <c r="H176" s="228">
        <v>155.71199999999999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40</v>
      </c>
      <c r="O176" s="88"/>
      <c r="P176" s="234">
        <f>O176*H176</f>
        <v>0</v>
      </c>
      <c r="Q176" s="234">
        <v>0.00029</v>
      </c>
      <c r="R176" s="234">
        <f>Q176*H176</f>
        <v>0.045156479999999999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204</v>
      </c>
      <c r="AT176" s="236" t="s">
        <v>131</v>
      </c>
      <c r="AU176" s="236" t="s">
        <v>82</v>
      </c>
      <c r="AY176" s="14" t="s">
        <v>128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80</v>
      </c>
      <c r="BK176" s="237">
        <f>ROUND(I176*H176,2)</f>
        <v>0</v>
      </c>
      <c r="BL176" s="14" t="s">
        <v>204</v>
      </c>
      <c r="BM176" s="236" t="s">
        <v>270</v>
      </c>
    </row>
    <row r="177" s="12" customFormat="1" ht="22.8" customHeight="1">
      <c r="A177" s="12"/>
      <c r="B177" s="208"/>
      <c r="C177" s="209"/>
      <c r="D177" s="210" t="s">
        <v>74</v>
      </c>
      <c r="E177" s="222" t="s">
        <v>271</v>
      </c>
      <c r="F177" s="222" t="s">
        <v>272</v>
      </c>
      <c r="G177" s="209"/>
      <c r="H177" s="209"/>
      <c r="I177" s="212"/>
      <c r="J177" s="223">
        <f>BK177</f>
        <v>0</v>
      </c>
      <c r="K177" s="209"/>
      <c r="L177" s="214"/>
      <c r="M177" s="215"/>
      <c r="N177" s="216"/>
      <c r="O177" s="216"/>
      <c r="P177" s="217">
        <f>SUM(P178:P179)</f>
        <v>0</v>
      </c>
      <c r="Q177" s="216"/>
      <c r="R177" s="217">
        <f>SUM(R178:R179)</f>
        <v>0</v>
      </c>
      <c r="S177" s="216"/>
      <c r="T177" s="218">
        <f>SUM(T178:T179)</f>
        <v>3.4361250000000001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9" t="s">
        <v>82</v>
      </c>
      <c r="AT177" s="220" t="s">
        <v>74</v>
      </c>
      <c r="AU177" s="220" t="s">
        <v>80</v>
      </c>
      <c r="AY177" s="219" t="s">
        <v>128</v>
      </c>
      <c r="BK177" s="221">
        <f>SUM(BK178:BK179)</f>
        <v>0</v>
      </c>
    </row>
    <row r="178" s="2" customFormat="1" ht="14.4" customHeight="1">
      <c r="A178" s="35"/>
      <c r="B178" s="36"/>
      <c r="C178" s="224" t="s">
        <v>273</v>
      </c>
      <c r="D178" s="224" t="s">
        <v>131</v>
      </c>
      <c r="E178" s="225" t="s">
        <v>274</v>
      </c>
      <c r="F178" s="226" t="s">
        <v>275</v>
      </c>
      <c r="G178" s="227" t="s">
        <v>134</v>
      </c>
      <c r="H178" s="228">
        <v>202.125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40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0.017000000000000001</v>
      </c>
      <c r="T178" s="235">
        <f>S178*H178</f>
        <v>3.4361250000000001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204</v>
      </c>
      <c r="AT178" s="236" t="s">
        <v>131</v>
      </c>
      <c r="AU178" s="236" t="s">
        <v>82</v>
      </c>
      <c r="AY178" s="14" t="s">
        <v>128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80</v>
      </c>
      <c r="BK178" s="237">
        <f>ROUND(I178*H178,2)</f>
        <v>0</v>
      </c>
      <c r="BL178" s="14" t="s">
        <v>204</v>
      </c>
      <c r="BM178" s="236" t="s">
        <v>276</v>
      </c>
    </row>
    <row r="179" s="2" customFormat="1" ht="24.15" customHeight="1">
      <c r="A179" s="35"/>
      <c r="B179" s="36"/>
      <c r="C179" s="224" t="s">
        <v>277</v>
      </c>
      <c r="D179" s="224" t="s">
        <v>131</v>
      </c>
      <c r="E179" s="225" t="s">
        <v>278</v>
      </c>
      <c r="F179" s="226" t="s">
        <v>279</v>
      </c>
      <c r="G179" s="227" t="s">
        <v>134</v>
      </c>
      <c r="H179" s="228">
        <v>202.125</v>
      </c>
      <c r="I179" s="229"/>
      <c r="J179" s="230">
        <f>ROUND(I179*H179,2)</f>
        <v>0</v>
      </c>
      <c r="K179" s="231"/>
      <c r="L179" s="41"/>
      <c r="M179" s="242" t="s">
        <v>1</v>
      </c>
      <c r="N179" s="243" t="s">
        <v>40</v>
      </c>
      <c r="O179" s="244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204</v>
      </c>
      <c r="AT179" s="236" t="s">
        <v>131</v>
      </c>
      <c r="AU179" s="236" t="s">
        <v>82</v>
      </c>
      <c r="AY179" s="14" t="s">
        <v>128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80</v>
      </c>
      <c r="BK179" s="237">
        <f>ROUND(I179*H179,2)</f>
        <v>0</v>
      </c>
      <c r="BL179" s="14" t="s">
        <v>204</v>
      </c>
      <c r="BM179" s="236" t="s">
        <v>280</v>
      </c>
    </row>
    <row r="180" s="2" customFormat="1" ht="6.96" customHeight="1">
      <c r="A180" s="35"/>
      <c r="B180" s="63"/>
      <c r="C180" s="64"/>
      <c r="D180" s="64"/>
      <c r="E180" s="64"/>
      <c r="F180" s="64"/>
      <c r="G180" s="64"/>
      <c r="H180" s="64"/>
      <c r="I180" s="64"/>
      <c r="J180" s="64"/>
      <c r="K180" s="64"/>
      <c r="L180" s="41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QMHD4JBVn/rGKpeHXsCnsSsF1DRTQU8ynDSpaoF7hngO/9UuCN6anqVfSwt1ZdlUvKaAxUjWMbdprmxBVEk3Dg==" hashValue="QSdZVjN8vvYbwhr5gvG5rOSJGp6Am5I8vwWzIO75G7WUFPJoijmwBwoSgqTCLbMq3RflcpdK7X1ipyTDo/GdSA==" algorithmName="SHA-512" password="CC35"/>
  <autoFilter ref="C133:K179"/>
  <mergeCells count="11">
    <mergeCell ref="E7:H7"/>
    <mergeCell ref="E16:H16"/>
    <mergeCell ref="E25:H25"/>
    <mergeCell ref="E85:H85"/>
    <mergeCell ref="D110:F110"/>
    <mergeCell ref="D111:F111"/>
    <mergeCell ref="D112:F112"/>
    <mergeCell ref="D113:F113"/>
    <mergeCell ref="D114:F11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2020-11-20T08:47:11Z</dcterms:created>
  <dcterms:modified xsi:type="dcterms:W3CDTF">2020-11-20T08:47:14Z</dcterms:modified>
</cp:coreProperties>
</file>